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7095" activeTab="0"/>
  </bookViews>
  <sheets>
    <sheet name="KO" sheetId="1" r:id="rId1"/>
  </sheets>
  <definedNames/>
  <calcPr fullCalcOnLoad="1" fullPrecision="0"/>
</workbook>
</file>

<file path=xl/sharedStrings.xml><?xml version="1.0" encoding="utf-8"?>
<sst xmlns="http://schemas.openxmlformats.org/spreadsheetml/2006/main" count="926" uniqueCount="534">
  <si>
    <t>Lp.</t>
  </si>
  <si>
    <t>1.1</t>
  </si>
  <si>
    <t>Wycinka drzew i krzewów</t>
  </si>
  <si>
    <t>szt</t>
  </si>
  <si>
    <t>ROBOTY PRZYGOTOWAWCZE</t>
  </si>
  <si>
    <t>2.1</t>
  </si>
  <si>
    <t>Rozbiórka nawierzchni betonowych zjazdów</t>
  </si>
  <si>
    <t>m2</t>
  </si>
  <si>
    <t>2.2</t>
  </si>
  <si>
    <t>Rozbiórka nawierzchni z brukowej kostki betonowej</t>
  </si>
  <si>
    <t>2.3</t>
  </si>
  <si>
    <t>Rozbiórka nawierzchni asfaltowych jezdni, zjazdów i dróg bocznych</t>
  </si>
  <si>
    <t>2.4</t>
  </si>
  <si>
    <t>Rozbiórka krawężników betonowych z ławą betonową</t>
  </si>
  <si>
    <t>m</t>
  </si>
  <si>
    <t>2.5</t>
  </si>
  <si>
    <t>Rozbiórka przepustów , ścianek czołowych , elementów betonowych</t>
  </si>
  <si>
    <t>ROBOTY ROZBIÓRKOWE</t>
  </si>
  <si>
    <t>3.1</t>
  </si>
  <si>
    <t>Wytyczenie ulicy</t>
  </si>
  <si>
    <t>km</t>
  </si>
  <si>
    <t>3.2</t>
  </si>
  <si>
    <t>Wykonanie wykopów</t>
  </si>
  <si>
    <t>m3</t>
  </si>
  <si>
    <t>3.3</t>
  </si>
  <si>
    <t>Wykonanie nasypów</t>
  </si>
  <si>
    <t>ROBOTY ZIEMNE</t>
  </si>
  <si>
    <t>4.1</t>
  </si>
  <si>
    <t>Ustawienie krawężników betonowych na ławie betonowej C12/15</t>
  </si>
  <si>
    <t>4.2</t>
  </si>
  <si>
    <t>Ustawienie krawężników kamienych</t>
  </si>
  <si>
    <t>KRAWĘŻNIKI, OBRZEŻA</t>
  </si>
  <si>
    <t>5.1</t>
  </si>
  <si>
    <t>Koryto wraz z wyprofilowaniem i zagęszczeniem podłoża</t>
  </si>
  <si>
    <t>5.2</t>
  </si>
  <si>
    <t>Podbudowa pomocnicza z mieszanki związanej spoiwem hydraulicznym</t>
  </si>
  <si>
    <t>5.3</t>
  </si>
  <si>
    <t>Podbudowa zasadnicza z kruszywa</t>
  </si>
  <si>
    <t>5.4</t>
  </si>
  <si>
    <t>5.5</t>
  </si>
  <si>
    <t>Warstwa ścieralna z AC 11S - gr.4cm</t>
  </si>
  <si>
    <t>5.6</t>
  </si>
  <si>
    <t>Nawierzchnia z kostki brukowej - gr 8cm</t>
  </si>
  <si>
    <t>JEZDNIA</t>
  </si>
  <si>
    <t>6.1</t>
  </si>
  <si>
    <t>6.2</t>
  </si>
  <si>
    <t>6.3</t>
  </si>
  <si>
    <t>Podbudowa z zasadnicza z betonu B-30 - gr 20cm</t>
  </si>
  <si>
    <t>6.4</t>
  </si>
  <si>
    <t>Nawierzchnie z kostki granitowej regularnej</t>
  </si>
  <si>
    <t>ZATOKA AUTOBUSOWA I SKOSY NAJAZDOWE</t>
  </si>
  <si>
    <t>7.1</t>
  </si>
  <si>
    <t>Profilowanie i zagęszczanie podłoża</t>
  </si>
  <si>
    <t>7.2</t>
  </si>
  <si>
    <t>7.3</t>
  </si>
  <si>
    <t>Podbudowa z kruszywa łamanego</t>
  </si>
  <si>
    <t>7.4</t>
  </si>
  <si>
    <t>Nawierzchnia z kostki brukowej kolorowej - gr 8cm</t>
  </si>
  <si>
    <t>7.5</t>
  </si>
  <si>
    <t>Warstwa wiążąca z betonu asfaltowego AC16W - gr 4 cm</t>
  </si>
  <si>
    <t>7.6</t>
  </si>
  <si>
    <t>Warstwa ścieralna z AC 11S - gr.4 cm</t>
  </si>
  <si>
    <t>7.7</t>
  </si>
  <si>
    <t>Zjazdy utwardzone destruktem</t>
  </si>
  <si>
    <t>ZJAZDY</t>
  </si>
  <si>
    <t>8.1</t>
  </si>
  <si>
    <t>8.2</t>
  </si>
  <si>
    <t>8.3</t>
  </si>
  <si>
    <t>Podbudowa z kruszywa łamanego 0/31,5 - gr 15cm</t>
  </si>
  <si>
    <t>8.4</t>
  </si>
  <si>
    <t>CHODNIKI</t>
  </si>
  <si>
    <t>9.1</t>
  </si>
  <si>
    <t>9.2</t>
  </si>
  <si>
    <t>9.3</t>
  </si>
  <si>
    <t>Pobocza gruntowe z kruszywa łamanego</t>
  </si>
  <si>
    <t>9.4</t>
  </si>
  <si>
    <t>10.1</t>
  </si>
  <si>
    <t>Umocnienia rowów , cieków</t>
  </si>
  <si>
    <t>10.2</t>
  </si>
  <si>
    <t>Gabiony kamienne</t>
  </si>
  <si>
    <t>ROWY- CIEKI UMOCNIENIA</t>
  </si>
  <si>
    <t>11.1</t>
  </si>
  <si>
    <t>Przepusty śr 400mm</t>
  </si>
  <si>
    <t>11.2</t>
  </si>
  <si>
    <t>Przepusty śr 600mm</t>
  </si>
  <si>
    <t>11.3</t>
  </si>
  <si>
    <t>Przepusty śr 800mm</t>
  </si>
  <si>
    <t>11.4</t>
  </si>
  <si>
    <t>Przepusty skrzynkowe 1200*1200m - km 4+957,44 i 5+674,62</t>
  </si>
  <si>
    <t>PRZEPUSTY</t>
  </si>
  <si>
    <t>12.1</t>
  </si>
  <si>
    <t>Umocnienia skarp</t>
  </si>
  <si>
    <t>12.2</t>
  </si>
  <si>
    <t>Regulacje i zabezpieczenia urządzeń infrastruktury</t>
  </si>
  <si>
    <t>12.3</t>
  </si>
  <si>
    <t>Wymiana oświetlenia ulicznego w pasie drogi</t>
  </si>
  <si>
    <t>12.4</t>
  </si>
  <si>
    <t>Rury ochronne na kablach energetycznych</t>
  </si>
  <si>
    <t>12.5</t>
  </si>
  <si>
    <t>Przebudowa kolidującego ogrodzenia</t>
  </si>
  <si>
    <t>kpl</t>
  </si>
  <si>
    <t>ROBOTY WYKOŃCZENIOWE I ROBOTY RÓŻNE</t>
  </si>
  <si>
    <t>13.1</t>
  </si>
  <si>
    <t>Oznakowanie poziome</t>
  </si>
  <si>
    <t>13.2</t>
  </si>
  <si>
    <t>Oznakowanie pionowe</t>
  </si>
  <si>
    <t>13.3</t>
  </si>
  <si>
    <t>Bariery ochronne</t>
  </si>
  <si>
    <t>13.4</t>
  </si>
  <si>
    <t>Poręcze zabezpieczajace ruch pieszych</t>
  </si>
  <si>
    <t>URZĄDZENIA BEZPIECZEŃSTWA RUCHU</t>
  </si>
  <si>
    <t>14.1</t>
  </si>
  <si>
    <t>Roboty ziemne</t>
  </si>
  <si>
    <t>14.2</t>
  </si>
  <si>
    <t>Roboty montażowe</t>
  </si>
  <si>
    <t>ODWODNIENIE</t>
  </si>
  <si>
    <t>Podatek VAT</t>
  </si>
  <si>
    <t>Podstawa</t>
  </si>
  <si>
    <t>Opis</t>
  </si>
  <si>
    <t>Jedn.obm.</t>
  </si>
  <si>
    <t>Ilość</t>
  </si>
  <si>
    <t>Koszt jedn</t>
  </si>
  <si>
    <t>Wartość</t>
  </si>
  <si>
    <t>45100000-8</t>
  </si>
  <si>
    <t>1 d.1.1</t>
  </si>
  <si>
    <t>D.01.02.01</t>
  </si>
  <si>
    <t>KNR 2-01 0102-01</t>
  </si>
  <si>
    <t>Karczowanie drzew (śr. 10-15 cm) wraz z wywiezieniem gałęzi i karpiny na składowisko Wykonawcy</t>
  </si>
  <si>
    <t>szt.</t>
  </si>
  <si>
    <t>2 d.1.1</t>
  </si>
  <si>
    <t>KNR 2-01 0102-02</t>
  </si>
  <si>
    <t>Karczowanie drzew (śr. 16-25 cm) wraz z wywiezieniem gałęzi i karpiny na składowisko Wykonawcy</t>
  </si>
  <si>
    <t>3 d.1.1</t>
  </si>
  <si>
    <t>KNR 2-01 0102-03</t>
  </si>
  <si>
    <t>Karczowanie drzew (śr. 26-35 cm) wraz z wywiezieniem gałęzi i karpiny na składowisko Wykonawcy</t>
  </si>
  <si>
    <t>4 d.1.1</t>
  </si>
  <si>
    <t>5 d.1.1</t>
  </si>
  <si>
    <t>KNR 2-01 0102-05</t>
  </si>
  <si>
    <t>Karczowanie drzew (śr. 46-55 cm) wraz z wywiezieniem gałęzi i karpiny na składowisko Wykonawcy</t>
  </si>
  <si>
    <t>6 d.1.1</t>
  </si>
  <si>
    <t>KNR 2-01 0102-06</t>
  </si>
  <si>
    <t>Karczowanie drzew (śr. 56-65 cm) wraz z wywiezieniem gałęzi i karpiny na składowisko Wykonawcy</t>
  </si>
  <si>
    <t>7 d.1.1</t>
  </si>
  <si>
    <t>KNR 2-01 0102-07</t>
  </si>
  <si>
    <t>Karczowanie drzew (śr. 66-75 cm) wraz z wywiezieniem gałęzi i karpiny na składowisko Wykonawcy</t>
  </si>
  <si>
    <t>KNR 2-01 0109-04</t>
  </si>
  <si>
    <t>Ręczne karczowanie gęstych krzaków i podszycia wraz z wywiezieniem gałęzi i karpiny na składowisko Wykonawcy</t>
  </si>
  <si>
    <t>Razem dział: ROBOTY PRZYGOTOWAWCZE</t>
  </si>
  <si>
    <t>45111300-1</t>
  </si>
  <si>
    <t>D.01.02.04</t>
  </si>
  <si>
    <t>Wycena własna</t>
  </si>
  <si>
    <t>Rozebranie podbudowy betonowej o grubości 12 cm wraz z odcięciem piłą od pozostałej nawierzchni i wywiezienie gruzu z terenu rozbiórki na składowisko Wykonawcy</t>
  </si>
  <si>
    <t>Rozebranie nawierzchni z kostki brukowej betonowej na podsypce piaskowej i i wywiezienie gruzu z terenu rozbiórki na składowisko Wykonawcy.</t>
  </si>
  <si>
    <t>11 d.2.3</t>
  </si>
  <si>
    <t>Rozebranie nawierzchni z mieszanek mineralno-bitumicznych o grubości 4 cm i i wywiezienie gruzu z terenu rozbiórki na składowisko Wykonawcy.</t>
  </si>
  <si>
    <t>12 d.2.3</t>
  </si>
  <si>
    <t>Rozebranie nawierzchni z mieszanek mineralno-bitumicznych o grubości 6 cm i i wywiezienie gruzu z terenu rozbiórki na składowisko Wykonawcy.</t>
  </si>
  <si>
    <t>13 d.2.3</t>
  </si>
  <si>
    <t>Rozebranie nawierzchni z mieszanek mineralno-bitumicznych o grubości 8 cm i i wywiezienie gruzu z terenu rozbiórki na składowisko Wykonawcy.</t>
  </si>
  <si>
    <t>Rozebranie nawierzchni z mieszanek mineralno-bitumicznych o grubości 16cm i i wywiezienie gruzu z terenu rozbiórki na składowisko Wykonawcy.</t>
  </si>
  <si>
    <t>Rozebranie krawężników betonowych 15x30 cm na podsypce cementowo-piaskowej i ławie betonowej wraz z wywiezieniem gruzu z terenu rozbiórki na składowisko Wykonawcy.</t>
  </si>
  <si>
    <t>17 d.2.5</t>
  </si>
  <si>
    <t>KNR 2-31 0816-01</t>
  </si>
  <si>
    <t>Rozebranie przepustów rurowych - rury betonowe o śr. 40 cm wraz z wywiezieniem gruzu z terenu rozbiórki na składowisko Wykonawcy.</t>
  </si>
  <si>
    <t>18 d.2.5</t>
  </si>
  <si>
    <t>KNR 2-31 0816-02</t>
  </si>
  <si>
    <t>Rozebranie przepustów rurowych - rury betonowe o śr. 50 cm wraz z wywiezieniem gruzu z terenu rozbiórki na składowisko Wykonawcy.</t>
  </si>
  <si>
    <t>19 d.2.5</t>
  </si>
  <si>
    <t>KNR 2-31 0816-03</t>
  </si>
  <si>
    <t>Rozebranie przepustów rurowych - rury betonowe o śr. 60 cm wraz z wywiezieniem gruzu z terenu rozbiórki na składowisko Wykonawcy.</t>
  </si>
  <si>
    <t>Wycena wlasna</t>
  </si>
  <si>
    <t>Rozebranie przepustów rurowych - rury betonowe o śr.70 - 200cm wraz z wywiezieniem gruzu z terenu rozbiórki na składowisko Wykonawcy.</t>
  </si>
  <si>
    <t>KNR 2-31 0816-04</t>
  </si>
  <si>
    <t>Rozebranie elementw betonowych - ścianki czołowe i ławy betonowe, koryta betonowe, , przepust sklepiony wraz z wywiezieniem gruzu z terenu rozbiórki na składowisko Wykonawcy.</t>
  </si>
  <si>
    <t>Razem dział: ROBOTY ROZBIÓRKOWE</t>
  </si>
  <si>
    <t>45111200-0</t>
  </si>
  <si>
    <t>D.01.01.01</t>
  </si>
  <si>
    <t>KNR 2-01 0119-04 z.sz. 2.3.3 9902</t>
  </si>
  <si>
    <t>Roboty pomiarowe przy liniowych robotach ziemnych - trasa drogi w terenie pagórkowatym lub podgórskim Przebudowa kolei, dróg, wałów i zapór, pogłębianie rowów melioracyjnych.</t>
  </si>
  <si>
    <t>D.02.01.01</t>
  </si>
  <si>
    <t>KNR-W 2-01 0203-09</t>
  </si>
  <si>
    <t>Roboty ziemne wykonywane koparkami podsiębiernymi w gruncie kat. IV z transportem urobku samochodami samowyładowczymi na składowisko Wykonawcy</t>
  </si>
  <si>
    <t>Formowanie i zagęszczanie nasypów z ziemi dowiezionej samochodami samowyładowczymi wraz z wykonaniem schodkowania skarp istniejących</t>
  </si>
  <si>
    <t>Razem dział: ROBOTY ZIEMNE</t>
  </si>
  <si>
    <t>45233300-2</t>
  </si>
  <si>
    <t>25 d.4.1</t>
  </si>
  <si>
    <t>D.08.01.01</t>
  </si>
  <si>
    <t>KNR 2-31 0403-03</t>
  </si>
  <si>
    <t>Krawężniki betonowe wystające o wymiarach 15x30 cm na podsypce cementowo-piaskowej</t>
  </si>
  <si>
    <t>26 d.4.1</t>
  </si>
  <si>
    <t>Krawężniki betonowe najazdowe o wymiarach 15x22 cm na podsypce cementowo-piaskowej</t>
  </si>
  <si>
    <t>27 d.4.1</t>
  </si>
  <si>
    <t>Krawężniki betonowe proste o wymiarach 15x22 cm na podsypce cementowo-piaskowej</t>
  </si>
  <si>
    <t>KNR 2-31 0403-04</t>
  </si>
  <si>
    <t>KNR 2-31 0402-04</t>
  </si>
  <si>
    <t>Ława pod krawężniki betonowa B-15 z oporem</t>
  </si>
  <si>
    <t>D.08.01.02</t>
  </si>
  <si>
    <t>D.08.03.01</t>
  </si>
  <si>
    <t>KNR 2-31 0407-05</t>
  </si>
  <si>
    <t>Obrzeża betonowe o wymiarach 30x8 cm na podsypce cementowo-piaskowej z wypełnieniem spoin zaprawą cementową</t>
  </si>
  <si>
    <t>Razem dział: KRAWĘŻNIKI, OBRZEŻA</t>
  </si>
  <si>
    <t>45233000-9</t>
  </si>
  <si>
    <t>D.04.01.01</t>
  </si>
  <si>
    <t>KNR 2-31 0103-04</t>
  </si>
  <si>
    <t>Mechaniczne profilowanie i zagęszczenie podłoża pod warstwy konstrukcyjne nawierzchni w gruncie kat. I-IV</t>
  </si>
  <si>
    <t>D.04.05.01</t>
  </si>
  <si>
    <t>KNR 2-31 0115-07; 0115-08</t>
  </si>
  <si>
    <t>Podbudowa z gruntu stabilizowanego cementem Rm=2,5MPa z dowozem mieszanki grubość warstwy po zagęszczeniu 30 cm</t>
  </si>
  <si>
    <t>D.04.04.02</t>
  </si>
  <si>
    <t>D.05.03.05</t>
  </si>
  <si>
    <t>KNR 2-31 0310-01 0310-02</t>
  </si>
  <si>
    <t>D.05.03.06</t>
  </si>
  <si>
    <t>KNR 2-31 0310-05 0310-06</t>
  </si>
  <si>
    <t>45233260-9</t>
  </si>
  <si>
    <t>D.05.03.23</t>
  </si>
  <si>
    <t>KNR 2-31 0511-03</t>
  </si>
  <si>
    <t>Nawierzchnie z kostki brukowej grubość 8 cm na podsypce cementowo-piaskowej - kostka szara</t>
  </si>
  <si>
    <t>Razem dział: JEZDNIA</t>
  </si>
  <si>
    <t>45233120-6</t>
  </si>
  <si>
    <t>D.04.06.02</t>
  </si>
  <si>
    <t>KNR 2-31 0109-01 0109-02</t>
  </si>
  <si>
    <t>Podbudowa betonowa z dylatacją - grubość warstwy po zagęszczeniu 20 cm</t>
  </si>
  <si>
    <t>D.05.03.01</t>
  </si>
  <si>
    <t>KNR 2-31 0505-01</t>
  </si>
  <si>
    <t>Nawierzchnia z kostki granitowej ciętej i płomieniowanej o wysokości 18 cm osadzonej na mokro z wypełnieniem spoin masą zalewową</t>
  </si>
  <si>
    <t>Razem dział: ZATOKA AUTOBUSOWA I SKOSY NAJAZDOWE</t>
  </si>
  <si>
    <t>45233250-6</t>
  </si>
  <si>
    <t>Podbudowa z mieszanki niezwiązanej z kruszywem C90/3 - warstwa o grubości po zagęszczeniu 20 cm</t>
  </si>
  <si>
    <t>Nawierzchnie z kostki brukowej kolorowej grubość 8 cm na podsypce cementowo-piaskowej</t>
  </si>
  <si>
    <t>Nawierzchnia z mieszanek mineralno-bitumicznych grysowych - warstwa wiążąca asfaltowa - AC 16W grubości 4,0 cm</t>
  </si>
  <si>
    <t>45233200-1</t>
  </si>
  <si>
    <t>D.06.03.01</t>
  </si>
  <si>
    <t>KNR 2-31 0204-05 0204-06</t>
  </si>
  <si>
    <t>ANALOGIA Ułożenie warstwy destruktu asfaltowego, podwójnie powierzchniowo utrwalony emulsją asfaltową i grysami bazaltowymi o grubości 10cm</t>
  </si>
  <si>
    <t>Razem dział: ZJAZDY</t>
  </si>
  <si>
    <t>Podbudowa z gruntu stabilizowanego cementem Rm=2,5MPa z dowozem mieszanki grubość warstwy po zagęszczeniu 15cm</t>
  </si>
  <si>
    <t>Podbudowa z mieszanki niezwiązanej z kruszywem C90/3 o uziarnieniu 0/31,5m - warstwa o grubości po zagęszczeniu 15 cm</t>
  </si>
  <si>
    <t>Razem dział: CHODNIKI</t>
  </si>
  <si>
    <t>Kalkulacja własna</t>
  </si>
  <si>
    <t>Utrwalenie pobocza remonterem z trzykrotnym skropieniem emulsją i grysami</t>
  </si>
  <si>
    <t>Razem dział: POBOCZA</t>
  </si>
  <si>
    <t>45236000-0</t>
  </si>
  <si>
    <t>D.06.04.01</t>
  </si>
  <si>
    <t>61 d.10.1</t>
  </si>
  <si>
    <t>D.06.01.01</t>
  </si>
  <si>
    <t>KNR 2-01 0520-01</t>
  </si>
  <si>
    <t>Umocnieniem skarp i dna rowów płytami prefabrykowanymi 40/60/10 wraz z przygotowaniem podłoża, wykonaniem podsypki z dowiezionego gruntu stabilizowanego cementem Rm=2,5MPa gr 10 cm oraz wypełnieniem otworów stabilizacją</t>
  </si>
  <si>
    <t>62 d.10.1</t>
  </si>
  <si>
    <t>KNR 2-31 1403-06</t>
  </si>
  <si>
    <t>Odmulenie rowu z namułu o grub. 30 cm z wyprofilowaniem skarp i dna rowu</t>
  </si>
  <si>
    <t>Umocnienie dna i skarp płytami prefabrykowanymi 100*75*10 wraz z przygotowaniem podłoża i wykonaniem podsypki dowiezionego gruntu stabilizowanego cementem Rm=2,5MPa gr 10 cm oraz wypełnieniem otworów stabilizacją</t>
  </si>
  <si>
    <t>KNR 2-11 0524-02</t>
  </si>
  <si>
    <t>Wbijanie kołków i słupków oporowych o śr. 4-6 cm na głębok. 0.80 m w grunt kat.III ( szpilki stabilizujące płyty )</t>
  </si>
  <si>
    <t>KNR 2-11 0521-10</t>
  </si>
  <si>
    <t>Wykonanie palisady przy średnicy kołków 10-12 cm i głębokości wbicia 1.20 m w gruncie kat. III</t>
  </si>
  <si>
    <t>Wykonanie zabezpieczenia skarpy nasypu palisadą betonową 15/15 o wysokości 1,20 wraz z zabezpieczeniem od strony nasypu ułożeniem folii kubełkowej</t>
  </si>
  <si>
    <t>KNR 2-11 0208-07</t>
  </si>
  <si>
    <t>Wykonanie fundamentu betonowego palisady z betonu B-15</t>
  </si>
  <si>
    <t>D.10.01.01</t>
  </si>
  <si>
    <t>KNR 2-01 0206-02</t>
  </si>
  <si>
    <t>Roboty ziemne wykon.koparkami podsiębiernymi o poj.łyżki 0.40 m3 w gr.kat.III z transp.urobku samochod.samowyładowczymi na składowisko Wykonawcy</t>
  </si>
  <si>
    <t>M.20.01.05.13</t>
  </si>
  <si>
    <t>KNR 2-11 0413-02</t>
  </si>
  <si>
    <t>Wykonanie koszy z siatki stalowej wraz z wypełnieniem kamieniem oraz zabezpieczeniem na styku z gruntem geowłókniną techniczną z polipropylenu</t>
  </si>
  <si>
    <t>Razem dział: ROWY- CIEKI UMOCNIENIA</t>
  </si>
  <si>
    <t>D.03.01.01</t>
  </si>
  <si>
    <t>KNR 2-33 0601-01</t>
  </si>
  <si>
    <t>Części przelotowe prefabrykowanych przepustów drogowych rurowych jednootworowych z rur o śr. 40 cm</t>
  </si>
  <si>
    <t>KNR 2-01 0320-0202</t>
  </si>
  <si>
    <t>Zasypywanie wykopów liniowych o ścianach pionowych w gruntach kat.III-IV; głębokość do 1.5 m, szerokość 1.6-2.5 m</t>
  </si>
  <si>
    <t>KNR 2-33 0606-01</t>
  </si>
  <si>
    <t>Prefabrykowane obudowy wlotów (wylotów) przepustów drogowych rurowych 400mm</t>
  </si>
  <si>
    <t>Części przelotowe prefabrykowanych przepustów drogowych rurowych jednootworowych z rur o śr. 60 cm</t>
  </si>
  <si>
    <t>Prefabrykowane obudowy wlotów (wylotów) przepustów drogowych rurowych 600mm</t>
  </si>
  <si>
    <t>D.03.02.01</t>
  </si>
  <si>
    <t>KNR 2-02 1101-07</t>
  </si>
  <si>
    <t>Podkłady z ubitych materiałów sypkich na podłożu gruntowym</t>
  </si>
  <si>
    <t>Części przelotowe prefabrykowanych przepustów drogowych rurowych jednootworowych z rur o śr. 80 cm</t>
  </si>
  <si>
    <t>KNR AT-04 0103-01</t>
  </si>
  <si>
    <t>Wzmocnienie geosyntetykiem nasypu - ułożenie geosiatki dwukierunkowej polipropylenowej o sztywnych węzłach i wytrzymałości na rozciąganie 30kN/m</t>
  </si>
  <si>
    <t>Prefabrykowane obudowy wlotów (wylotów) przepustów drogowych rurowych 800mm</t>
  </si>
  <si>
    <t>84 d.11.4</t>
  </si>
  <si>
    <t>85 d.11.4</t>
  </si>
  <si>
    <t>Zasypywanie wykopów liniowych o ścianach pionowych w gruntach kat.III-IV; głębokość do 1.5 m, szerokość 1.6-2.5 m wraz z zagęszczeniem nasypu do Js=1,00</t>
  </si>
  <si>
    <t>86 d.11.4</t>
  </si>
  <si>
    <t>KNR 2-02 1101-01</t>
  </si>
  <si>
    <t>Podkłady betonowe na podłożu gruntowym</t>
  </si>
  <si>
    <t>Ułożenie prefabrykowanych elementów przepustu ( zgodnie z rys katalogowym z wypuszczonym zbrojeniem elementów skrajnych)</t>
  </si>
  <si>
    <t>KNR 2-33 0210-05</t>
  </si>
  <si>
    <t>Betonowanie przy użyciu pompy na samochodzie - podpory,ściany oporowe i mury pachwinowe - beton C 25/30 ( B30) wraz z kosztem deskowań</t>
  </si>
  <si>
    <t>KNR 2-33 0208-14</t>
  </si>
  <si>
    <t>Montaż zbrojenia elementów skrajnych wlotu oraz płyty zespalającej</t>
  </si>
  <si>
    <t>t</t>
  </si>
  <si>
    <t>KNR 2-18 0721-02</t>
  </si>
  <si>
    <t>Dwuwarstwowa powłoka izolacyjna z emulsji lub roztworu asfaltowego (gruntowanie) powierzchni zewnętrznych przepustów i ścianek czołowych stykających się z gruntem</t>
  </si>
  <si>
    <t>KNR 2-33 0715-02</t>
  </si>
  <si>
    <t>Izolacje przeciwwilgociowe z papy na lepiku asfaltowym na gorąco - powłoki poziome - pierwsza warstwa - powierzchnia w jednym miejscu do 20 m2</t>
  </si>
  <si>
    <t>Razem dział: PRZEPUSTY</t>
  </si>
  <si>
    <t>45231300-8</t>
  </si>
  <si>
    <t>KNR 2-21 0401-04</t>
  </si>
  <si>
    <t>KNR 2-31 1406-04</t>
  </si>
  <si>
    <t>Regulacja pionowa studzienek dla zaworów wodociągowych i gazowych</t>
  </si>
  <si>
    <t>KNNR 6 1305-02</t>
  </si>
  <si>
    <t>Regulacja pionowa studzienek dla urządzeń podziemnych przy objętości betonu w jednym miejscu od 0.1 do 0.2 m3 ANALOGIA - Regulacja studni kanalizacyjnych</t>
  </si>
  <si>
    <t>KNR 5-10 0303-03</t>
  </si>
  <si>
    <t>Zabezpieczenie sieci wodociągowej rurami ochronymi dwudzielnymi z PVC o średnicy 160m w miejscach kolizyjnych z siecią wodociągową</t>
  </si>
  <si>
    <t>Dostawa wraz z montażem opraw oświetlenia ulicznego typu LED o mocy 90-100W wraz z wysiągnikami oraz kompletnym osprzętem. Sprawdzenie poprawności działania opraw oraz demontaż istniejących opraw oświetlenia ulicznego wraz z wysięgnikami</t>
  </si>
  <si>
    <t>KNR 5-10 0303-02</t>
  </si>
  <si>
    <t>Układanie rur ochronnych dwudzielnych 110mm w wykopie</t>
  </si>
  <si>
    <t>Układanie rur ochronnych z PCW o średnicy do 160 mm w wykopie</t>
  </si>
  <si>
    <t>KNR-W 5-10 0316-03</t>
  </si>
  <si>
    <t>Kopanie rowów dla kabli w gruncie kat. IV</t>
  </si>
  <si>
    <t>KNR 5-10 0301-02</t>
  </si>
  <si>
    <t>Nasypanie warstwy piasku grubości 0.1 m na dno rowu kablowego o szer.do 0.6 m</t>
  </si>
  <si>
    <t>KNR-W 5-10 0314-03</t>
  </si>
  <si>
    <t>Zasypywanie rowów dla kabli w gruncie kat. IV</t>
  </si>
  <si>
    <t>Razem dział: ROBOTY WYKOŃCZENIOWE I ROBOTY RÓŻNE</t>
  </si>
  <si>
    <t>45233150-5</t>
  </si>
  <si>
    <t>D.07.01.01</t>
  </si>
  <si>
    <t>KNR 2-31 0706-03</t>
  </si>
  <si>
    <t>Wykonanie oznakowania chemoutwardzalnego grubowarstwowego: linie P-4 (25) linie P-1e (12), linie P-7c (298); linie P-12 (18); linie P-13 (6); linie P-17 (510)</t>
  </si>
  <si>
    <t>Wytarcie istniejących linii P-4 (3)</t>
  </si>
  <si>
    <t>106 d.13.2</t>
  </si>
  <si>
    <t>D.07.02.01</t>
  </si>
  <si>
    <t>KNR 2-31 0702-02</t>
  </si>
  <si>
    <t>Słupki do znaków drogowych z rur stalowych o śr. 70 mm</t>
  </si>
  <si>
    <t>107 d.13.2</t>
  </si>
  <si>
    <t>KNR 2-31 0703-01</t>
  </si>
  <si>
    <t>Przymocowanie tablic znaków drogowych kategorii A- średnie</t>
  </si>
  <si>
    <t>108 d.13.2</t>
  </si>
  <si>
    <t>Przymocowanie tablic znaków drogowych kategorii B- średnie</t>
  </si>
  <si>
    <t>109 d.13.2</t>
  </si>
  <si>
    <t>Przymocowanie tablic znaków drogowych kategorii C - średnie</t>
  </si>
  <si>
    <t>110 d.13.2</t>
  </si>
  <si>
    <t>Przymocowanie tablic znaków drogowych kategorii D - średnie</t>
  </si>
  <si>
    <t>111 d.13.2</t>
  </si>
  <si>
    <t>Przymocowanie tablic znaków drogowych E-2a</t>
  </si>
  <si>
    <t>112 d.13.2</t>
  </si>
  <si>
    <t>Przymocowanie tablic znaków drogowych E-3</t>
  </si>
  <si>
    <t>113 d.13.2</t>
  </si>
  <si>
    <t>Przymocowanie tablic znaków drogowych E-17/18</t>
  </si>
  <si>
    <t>114 d.13.2</t>
  </si>
  <si>
    <t>Przymocowanie tablic znaków drogowych F</t>
  </si>
  <si>
    <t>115 d.13.2</t>
  </si>
  <si>
    <t>Przymocowanie znaków pionowych G</t>
  </si>
  <si>
    <t>Przymocowanie znaków pionowych kategorii T</t>
  </si>
  <si>
    <t>Montaż słupków drogowych U-1a/b</t>
  </si>
  <si>
    <t>Montaż tablicy prowadzącej U3c/d</t>
  </si>
  <si>
    <t>Montaż tablicy prowadzącej U-3e</t>
  </si>
  <si>
    <t>Montaż słupków blokujących U-12c</t>
  </si>
  <si>
    <t>Montaż tablic do oznakowania skrajni U-9</t>
  </si>
  <si>
    <t>D.07.05.01</t>
  </si>
  <si>
    <t>Montaż barieroporęczy - na przepustach skrzynkowych</t>
  </si>
  <si>
    <t>KNR 2-31 0704-02</t>
  </si>
  <si>
    <t>Bariery ochronne stalowe U14a</t>
  </si>
  <si>
    <t>D.07.06.02</t>
  </si>
  <si>
    <t>KNR 2-31 0701-04</t>
  </si>
  <si>
    <t>Analogia- Poręcze ochronne segmentowe odgradzające ruch pieszych - bariera U11a wraz ze szczeblinkami osadzona na fundamencie betonowym B15 o obj 0,071m3/m</t>
  </si>
  <si>
    <t>Razem dział: URZĄDZENIA BEZPIECZEŃSTWA RUCHU</t>
  </si>
  <si>
    <t>Roboty ziemne z transp.urobku samochod.samowyładowczymi na składowisko Wykonawcy</t>
  </si>
  <si>
    <t>KNR 2-01 0310-03</t>
  </si>
  <si>
    <t>Ręczne wykopy ciągłe lub jamiste ze skarpami o szer.dna do 1.5 m i głębok.do 1.5m ze złożeniem urobku na odkład (kat.gr.IV)</t>
  </si>
  <si>
    <t>KNR 2-01 0321-02 0321-07</t>
  </si>
  <si>
    <t>Pełne umocnienie pionowych ścian wykopów liniowych balami drew.w gruntach suchych kat.III-IV z rozbiórką</t>
  </si>
  <si>
    <t>KNR 2-01 0320-02 analogia</t>
  </si>
  <si>
    <t>Zasypywanie wykopów liniowych o ścianach pionowych głębokości do 1.5 m kat.gr.III-IV - szerokość 0.8-1.5 m</t>
  </si>
  <si>
    <t>KNR 2-01 0202-05</t>
  </si>
  <si>
    <t>Ukop i przywóz gruntu do zasypki wykopów</t>
  </si>
  <si>
    <t>KNR 2-01 0236-01 z.sz. 2.5.2. 9907</t>
  </si>
  <si>
    <t>Zagęszczenie nasypów ubijakami mechanicznymi; grunty sypkie kat. I-III Wskaźnik zagęszczenia Js = 1.00</t>
  </si>
  <si>
    <t>131 d.14.2</t>
  </si>
  <si>
    <t>132 d.14.2</t>
  </si>
  <si>
    <t>KNR 2-18 0609-01</t>
  </si>
  <si>
    <t>Betonowa podstawa studni rewizyjnych z kręgów betonowych w gotowym wykopie - ANALOGIA- Układanie mieszanki betonowej ręczne w konstrukcjach - ławy fundamentowe, bloki oporowe</t>
  </si>
  <si>
    <t>133 d.14.2</t>
  </si>
  <si>
    <t>Podkłady z ubitych materiałów sypkich na podłożu gruntowym - warstwa kruszywa łamanego 0-31,5mm pod wpustu uliczne grubości 20cm</t>
  </si>
  <si>
    <t>134 d.14.2</t>
  </si>
  <si>
    <t>KNR 2-18 0625-01</t>
  </si>
  <si>
    <t>Studzienki ściekowe z gotowych elementów betonowe o śr.500 mm z osadnikiem oraz wpustem ulicznym klasy D400</t>
  </si>
  <si>
    <t>135 d.14.2</t>
  </si>
  <si>
    <t>KNR 2-18 0613-05</t>
  </si>
  <si>
    <t>Studnie rewizyjne z kręgów żelbetowych- beton C45/55 o śr. 1400 mm w gotowym wykopie o głębokości 3 m</t>
  </si>
  <si>
    <t>stud.</t>
  </si>
  <si>
    <t>136 d.14.2</t>
  </si>
  <si>
    <t>KNR 2-18 0613-03</t>
  </si>
  <si>
    <t>Studnie rewizyjne z kręgów żelbetowych- beton C45/55 o śr. 1200 mm w gotowym wykopie o głębok. 3m</t>
  </si>
  <si>
    <t>137 d.14.2</t>
  </si>
  <si>
    <t>Montaż wylotu z kolektora 500 mm zgodnie z KPED 02.16</t>
  </si>
  <si>
    <t>138 d.14.2</t>
  </si>
  <si>
    <t>Montaż ściankowego zakończenia kolektora 500m</t>
  </si>
  <si>
    <t>139 d.14.2</t>
  </si>
  <si>
    <t>Montaż ściankowego zakończenia kolektora 315m</t>
  </si>
  <si>
    <t>140 d.14.2</t>
  </si>
  <si>
    <t>Montaż odwodnienia liniowego - korytko trapezowe duże - bez przykrycia</t>
  </si>
  <si>
    <t>141 d.14.2</t>
  </si>
  <si>
    <t>Montaż odwodnienia liniowego - korytko trapezowe średnie z przykryciem płytą ażurową bardzo silnie zbrojoną (12ton/oś)</t>
  </si>
  <si>
    <t>142 d.14.2</t>
  </si>
  <si>
    <t>KNR 2-31 0402-03</t>
  </si>
  <si>
    <t>Ława betonowa zwykła z betonu B-30</t>
  </si>
  <si>
    <t>143 d.14.2</t>
  </si>
  <si>
    <t>KNR 2-31 0606-03</t>
  </si>
  <si>
    <t>Ścieki z prefabrykatów betonowych o grubości 15 cm na podsypce cementowo-piaskowej</t>
  </si>
  <si>
    <t>Ława betonowa zwykła z betonu B-15</t>
  </si>
  <si>
    <t>KNR-W 2-18 0408-02</t>
  </si>
  <si>
    <t>Kanały z rur PVC-U klasy S ( SDR 34 ) o śr. zewn. 200 mm</t>
  </si>
  <si>
    <t>KNR-W 2-18 0408-05</t>
  </si>
  <si>
    <t>Kanały z rur PVC-U klasy S ( SDR 34 ) średnicy 315/9,2mm</t>
  </si>
  <si>
    <t>KNR-W 2-18 0408-06</t>
  </si>
  <si>
    <t>Kanały z rur PVC-U klasy S ( SDR 34 ) średnicy 400/11,7mm</t>
  </si>
  <si>
    <t>Kanały z rur PVC-U klasy S ( SDR 34 ) średnicy 500/14,6mm</t>
  </si>
  <si>
    <t>Kanały z rur żelbetowych PCC średnicy 500m</t>
  </si>
  <si>
    <t>Razem dział: ODWODNIENIE</t>
  </si>
  <si>
    <t>Wartość kosztorysowa robót bez podatku VAT</t>
  </si>
  <si>
    <t>Ogółem wartość kosztorysowa robót</t>
  </si>
  <si>
    <t>Nr spec.</t>
  </si>
  <si>
    <t>8 d.2.1</t>
  </si>
  <si>
    <t>9 d.2.2</t>
  </si>
  <si>
    <t>10 d.2.3</t>
  </si>
  <si>
    <t>14 d.2.4</t>
  </si>
  <si>
    <t>15 d.2.5</t>
  </si>
  <si>
    <t>16 d.2.5</t>
  </si>
  <si>
    <t>20 d.3.1</t>
  </si>
  <si>
    <t>21 d.3.2</t>
  </si>
  <si>
    <t>22 d.3.3</t>
  </si>
  <si>
    <t>23 d.4.1</t>
  </si>
  <si>
    <t>24 d.4.1</t>
  </si>
  <si>
    <t>28 d.4.2</t>
  </si>
  <si>
    <t>29 d.4.2</t>
  </si>
  <si>
    <t>30 d.5.1</t>
  </si>
  <si>
    <t>31 d.5.2</t>
  </si>
  <si>
    <t>32 d.5.3</t>
  </si>
  <si>
    <t>33 d.5.4</t>
  </si>
  <si>
    <t>34 d.5.5</t>
  </si>
  <si>
    <t>35 d.5.6</t>
  </si>
  <si>
    <t>36 d.6.1</t>
  </si>
  <si>
    <t>37 d.6.2</t>
  </si>
  <si>
    <t>38 d.6.3</t>
  </si>
  <si>
    <t>39 d.6.4</t>
  </si>
  <si>
    <t>40 d.7.1</t>
  </si>
  <si>
    <t>41 d.7.2</t>
  </si>
  <si>
    <t>42 d.7.3</t>
  </si>
  <si>
    <t>43 d.7.4</t>
  </si>
  <si>
    <t>44 d.7.5</t>
  </si>
  <si>
    <t>45 d.7.6</t>
  </si>
  <si>
    <t>46 d.7.7</t>
  </si>
  <si>
    <t>47 d.8.1</t>
  </si>
  <si>
    <t>48 d.8.2</t>
  </si>
  <si>
    <t>49 d.8.3</t>
  </si>
  <si>
    <t>50 d.8.4</t>
  </si>
  <si>
    <t>51 d.9.1</t>
  </si>
  <si>
    <t>52 d.9.2</t>
  </si>
  <si>
    <t>53 d.9.3</t>
  </si>
  <si>
    <t>54 d.9.3</t>
  </si>
  <si>
    <t>55 d.9.4</t>
  </si>
  <si>
    <t>56 d.10.1</t>
  </si>
  <si>
    <t>57 d.10.1</t>
  </si>
  <si>
    <t>58 d.10.1</t>
  </si>
  <si>
    <t>59 d.10.1</t>
  </si>
  <si>
    <t>60 d.10.1</t>
  </si>
  <si>
    <t>63 d.10.2</t>
  </si>
  <si>
    <t>65 d.11.1</t>
  </si>
  <si>
    <t>66 d.11.1</t>
  </si>
  <si>
    <t>67 d.11.1</t>
  </si>
  <si>
    <t>69 d.11.2</t>
  </si>
  <si>
    <t>70 d.11.2</t>
  </si>
  <si>
    <t>71 d.11.2</t>
  </si>
  <si>
    <t>73 d.11.3</t>
  </si>
  <si>
    <t>74 d.11.3</t>
  </si>
  <si>
    <t>75 d.11.3</t>
  </si>
  <si>
    <t>76 d.11.3</t>
  </si>
  <si>
    <t>77 d.11.3</t>
  </si>
  <si>
    <t>79 d.11.4</t>
  </si>
  <si>
    <t>80 d.11.4</t>
  </si>
  <si>
    <t>81 d.11.4</t>
  </si>
  <si>
    <t>82 d.11.4</t>
  </si>
  <si>
    <t>83 d.11.4</t>
  </si>
  <si>
    <t>89 d.12.2</t>
  </si>
  <si>
    <t>90 d.12.2</t>
  </si>
  <si>
    <t>93 d.12.4</t>
  </si>
  <si>
    <t>94 d.12.4</t>
  </si>
  <si>
    <t>95 d.12.4</t>
  </si>
  <si>
    <t>96 d.12.4</t>
  </si>
  <si>
    <t>99 d.13.1</t>
  </si>
  <si>
    <t>101 d.13.2</t>
  </si>
  <si>
    <t>102 d.13.2</t>
  </si>
  <si>
    <t>103 d.13.2</t>
  </si>
  <si>
    <t>104 d.13.2</t>
  </si>
  <si>
    <t>105 d.13.2</t>
  </si>
  <si>
    <t>117 d.13.3</t>
  </si>
  <si>
    <t>120 d.14.1</t>
  </si>
  <si>
    <t>121 d.14.1</t>
  </si>
  <si>
    <t>122 d.14.1</t>
  </si>
  <si>
    <t>123 d.14.1</t>
  </si>
  <si>
    <t>124 d.14.1</t>
  </si>
  <si>
    <t>126 d.14.2</t>
  </si>
  <si>
    <t>127 d.14.2</t>
  </si>
  <si>
    <t>128 d.14.2</t>
  </si>
  <si>
    <t>129 d.14.2</t>
  </si>
  <si>
    <t>130 d.14.2</t>
  </si>
  <si>
    <t>"Przebudowa drogi powiatowej nr 1239K w km od 4+100 do km 6+953 (obiekt mostowy w km 6+925) 
w miejscowości Jaksice, Kamieńczyce i Komorów, Powiat Miechowski"</t>
  </si>
  <si>
    <t>KOSZTORYS OFERTOWY NR 1</t>
  </si>
  <si>
    <t>63' d.10.2</t>
  </si>
  <si>
    <t>64 d.11.1</t>
  </si>
  <si>
    <t>68 d.11.2</t>
  </si>
  <si>
    <t>72 d.11.3</t>
  </si>
  <si>
    <t>78 d.11.4</t>
  </si>
  <si>
    <t>87 d.12.1</t>
  </si>
  <si>
    <t>88 d.12.2</t>
  </si>
  <si>
    <t>91 d.12.3</t>
  </si>
  <si>
    <t>92 d.12.4</t>
  </si>
  <si>
    <t>97 d.12.5</t>
  </si>
  <si>
    <t>98 d.13.1</t>
  </si>
  <si>
    <t>100 d.13.2</t>
  </si>
  <si>
    <t>116 d.13.3</t>
  </si>
  <si>
    <t>118 d.13.4</t>
  </si>
  <si>
    <t>119 d.14.1</t>
  </si>
  <si>
    <t>125 d.14.2</t>
  </si>
  <si>
    <t>Warstwa wiążąca z betonu asfaltowego AC16W - gr 6 cm</t>
  </si>
  <si>
    <t>Krawężniki betonowe o wymiarach 20x30 cm na podsypce cementowo-piaskowej( na łukach R&lt;10m krawężniki łukowe</t>
  </si>
  <si>
    <t>Nawierzchnie z kostki brukowej kolorowej grubość 8 cm na podsypce cementowo-piaskowej - kostka bezfazowa</t>
  </si>
  <si>
    <t>Podbudowa z gruntu stabilizowanego cementem Rm=2,5MPa z dowozem mieszanki grubość warstwy po zagęszczeniu 15 cm</t>
  </si>
  <si>
    <t>Nawierzchnia z mieszanek mineralno-bitumicznych grysowych - warstwa ścieralna z betonu asfaltowego AC11S - grubość po zagęszcz. 4 cm wraz z oczyszczeniem i skropieniem nawierzchni asfaltem w ilości 0,4kg/m2- KR3</t>
  </si>
  <si>
    <t>Nawierzchnia z mieszanek mineralno-bitumicznych grysowych - warstwa ścieralna asfaltowa - grubość po zagęszcz. 4 cm - KR3</t>
  </si>
  <si>
    <t>Nawierzchnie z kostki brukowej grubość 8 cm na podsypce cementowo-piaskowej - kostka szara - kostka bezfazowa - w tym 64m2 kostki integracyjnej</t>
  </si>
  <si>
    <t xml:space="preserve"> </t>
  </si>
  <si>
    <t>Umocnienie skarp poprzez przywóz i rozścielenie ziemi urodzajnej wraz z obsiewem i nawożeniem - gubość humusu 10cm</t>
  </si>
  <si>
    <t xml:space="preserve">Demontaż istniejącego ogrodzenia - działka nr 303 i przekazanie materiałów z rozbiórki właścicielowi posesji oraz zakup i montaż kompletnego nowego ogrodzenia typu Onyx lub równoważne  w zestawieniu jn:                               - fundament betonowy szer. 0,3m gł. 1,6 =22,07m;                                                             - słupki z bloczków ogrodzeniowych 36*36*20 wys. 1,6m = 7szt.;                                                                                 - murek z bloczków ogrodzeniowych 50*20*20   - 11,6*1,6=18,56m2;                                                           - daszek na słupki   = 7szt.;                                               - daszek na murek   = 12mb                             </t>
  </si>
  <si>
    <t>Nr sprawy SE.261.8.2023</t>
  </si>
  <si>
    <t>Załącznik 2.1 do SWZ</t>
  </si>
  <si>
    <t>Miejscowość, data</t>
  </si>
  <si>
    <t>…………………………………
Dokument musi być podpisany kwalifikowanym podpisem elektronicznym lub podpisem zaufanym lub osobistym</t>
  </si>
  <si>
    <t>Nawierzchnia z mieszanek mineralno-bitumicznych grysowych - warstwa wiążąca AS16W - grubość po zagęszcz. 6 cm wraz z oczyszczeniem i skropieniem podbudowy asfaltem w ilości 0,6kg/m2</t>
  </si>
  <si>
    <t>Podbudowa z mieszanki niezwiązanej z kruszywem C90/3 - poszerzenie nawierzchni pod MCE gr 15cm</t>
  </si>
  <si>
    <t>Podbudowa z mieszanki cementowo emulsyjnej MCE grubość warstwy po zagęszczeniu 30 cm z doziarnieniem kruszywem łamanym frakcji 0/31,5 grubości średnio 5cm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</si>
</sst>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62" fillId="27" borderId="1" applyNumberFormat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3" fillId="0" borderId="0" xfId="0" applyFont="1" applyAlignment="1">
      <alignment wrapText="1"/>
    </xf>
    <xf numFmtId="0" fontId="74" fillId="0" borderId="0" xfId="0" applyFont="1" applyAlignment="1">
      <alignment wrapText="1"/>
    </xf>
    <xf numFmtId="4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right" vertical="top" wrapText="1"/>
    </xf>
    <xf numFmtId="0" fontId="75" fillId="0" borderId="10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right" vertical="top" wrapText="1"/>
    </xf>
    <xf numFmtId="0" fontId="74" fillId="0" borderId="10" xfId="0" applyFont="1" applyBorder="1" applyAlignment="1">
      <alignment horizontal="left" vertical="top" wrapText="1"/>
    </xf>
    <xf numFmtId="0" fontId="75" fillId="0" borderId="0" xfId="0" applyFont="1" applyAlignment="1">
      <alignment horizontal="left" wrapText="1"/>
    </xf>
    <xf numFmtId="4" fontId="73" fillId="0" borderId="0" xfId="0" applyNumberFormat="1" applyFont="1" applyAlignment="1">
      <alignment horizontal="right" vertical="center" wrapText="1"/>
    </xf>
    <xf numFmtId="4" fontId="74" fillId="0" borderId="10" xfId="0" applyNumberFormat="1" applyFont="1" applyBorder="1" applyAlignment="1">
      <alignment horizontal="right" vertical="center" wrapText="1"/>
    </xf>
    <xf numFmtId="4" fontId="74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0" fontId="75" fillId="0" borderId="10" xfId="0" applyFont="1" applyBorder="1" applyAlignment="1">
      <alignment horizontal="center" vertical="center" wrapText="1"/>
    </xf>
    <xf numFmtId="2" fontId="74" fillId="0" borderId="10" xfId="0" applyNumberFormat="1" applyFont="1" applyBorder="1" applyAlignment="1">
      <alignment horizontal="right" vertical="top" wrapText="1"/>
    </xf>
    <xf numFmtId="2" fontId="75" fillId="0" borderId="10" xfId="0" applyNumberFormat="1" applyFont="1" applyBorder="1" applyAlignment="1">
      <alignment horizontal="right" vertical="top" wrapText="1"/>
    </xf>
    <xf numFmtId="2" fontId="74" fillId="0" borderId="11" xfId="0" applyNumberFormat="1" applyFont="1" applyBorder="1" applyAlignment="1">
      <alignment horizontal="right" vertical="top" wrapText="1"/>
    </xf>
    <xf numFmtId="2" fontId="74" fillId="0" borderId="12" xfId="0" applyNumberFormat="1" applyFont="1" applyBorder="1" applyAlignment="1">
      <alignment horizontal="center" vertical="center" wrapText="1"/>
    </xf>
    <xf numFmtId="4" fontId="74" fillId="0" borderId="10" xfId="0" applyNumberFormat="1" applyFont="1" applyBorder="1" applyAlignment="1">
      <alignment horizontal="center" vertical="center" wrapText="1"/>
    </xf>
    <xf numFmtId="2" fontId="74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75" fillId="0" borderId="13" xfId="0" applyNumberFormat="1" applyFont="1" applyBorder="1" applyAlignment="1">
      <alignment horizontal="right" vertical="top" wrapText="1"/>
    </xf>
    <xf numFmtId="4" fontId="75" fillId="33" borderId="12" xfId="0" applyNumberFormat="1" applyFont="1" applyFill="1" applyBorder="1" applyAlignment="1">
      <alignment horizontal="right" vertical="top" wrapText="1"/>
    </xf>
    <xf numFmtId="4" fontId="75" fillId="0" borderId="12" xfId="0" applyNumberFormat="1" applyFont="1" applyBorder="1" applyAlignment="1">
      <alignment horizontal="right" vertical="top" wrapText="1"/>
    </xf>
    <xf numFmtId="2" fontId="74" fillId="0" borderId="12" xfId="0" applyNumberFormat="1" applyFont="1" applyBorder="1" applyAlignment="1">
      <alignment horizontal="right" vertical="top" wrapText="1"/>
    </xf>
    <xf numFmtId="2" fontId="74" fillId="0" borderId="11" xfId="0" applyNumberFormat="1" applyFont="1" applyBorder="1" applyAlignment="1">
      <alignment horizontal="center" vertical="center" wrapText="1"/>
    </xf>
    <xf numFmtId="2" fontId="74" fillId="0" borderId="10" xfId="0" applyNumberFormat="1" applyFont="1" applyFill="1" applyBorder="1" applyAlignment="1">
      <alignment horizontal="right" vertical="top" wrapText="1"/>
    </xf>
    <xf numFmtId="0" fontId="74" fillId="0" borderId="10" xfId="0" applyFont="1" applyFill="1" applyBorder="1" applyAlignment="1">
      <alignment horizontal="left" vertical="top" wrapText="1"/>
    </xf>
    <xf numFmtId="4" fontId="74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top" wrapText="1"/>
    </xf>
    <xf numFmtId="4" fontId="7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0" xfId="0" applyFont="1" applyAlignment="1">
      <alignment horizontal="right" vertical="center"/>
    </xf>
    <xf numFmtId="0" fontId="3" fillId="0" borderId="0" xfId="86">
      <alignment/>
      <protection/>
    </xf>
    <xf numFmtId="0" fontId="41" fillId="0" borderId="0" xfId="0" applyFont="1" applyFill="1" applyAlignment="1">
      <alignment vertical="center"/>
    </xf>
    <xf numFmtId="4" fontId="76" fillId="0" borderId="0" xfId="0" applyNumberFormat="1" applyFont="1" applyAlignment="1">
      <alignment horizontal="center" vertical="center" wrapText="1"/>
    </xf>
    <xf numFmtId="0" fontId="75" fillId="0" borderId="11" xfId="0" applyFont="1" applyBorder="1" applyAlignment="1">
      <alignment horizontal="left" vertical="top" wrapText="1"/>
    </xf>
    <xf numFmtId="0" fontId="75" fillId="0" borderId="14" xfId="0" applyFont="1" applyBorder="1" applyAlignment="1">
      <alignment horizontal="left" vertical="top" wrapText="1"/>
    </xf>
    <xf numFmtId="0" fontId="65" fillId="0" borderId="0" xfId="0" applyFont="1" applyAlignment="1">
      <alignment horizontal="center" vertical="center" wrapText="1"/>
    </xf>
    <xf numFmtId="0" fontId="75" fillId="0" borderId="15" xfId="0" applyFont="1" applyBorder="1" applyAlignment="1">
      <alignment horizontal="left" vertical="top" wrapText="1"/>
    </xf>
    <xf numFmtId="0" fontId="77" fillId="0" borderId="16" xfId="0" applyFont="1" applyBorder="1" applyAlignment="1">
      <alignment horizontal="center" wrapText="1"/>
    </xf>
    <xf numFmtId="0" fontId="75" fillId="0" borderId="17" xfId="0" applyFont="1" applyBorder="1" applyAlignment="1">
      <alignment horizontal="left" vertical="top" wrapText="1"/>
    </xf>
    <xf numFmtId="0" fontId="75" fillId="0" borderId="18" xfId="0" applyFont="1" applyBorder="1" applyAlignment="1">
      <alignment horizontal="left" vertical="top" wrapText="1"/>
    </xf>
    <xf numFmtId="0" fontId="75" fillId="0" borderId="11" xfId="0" applyFont="1" applyFill="1" applyBorder="1" applyAlignment="1">
      <alignment horizontal="left" vertical="top" wrapText="1"/>
    </xf>
    <xf numFmtId="0" fontId="75" fillId="0" borderId="14" xfId="0" applyFont="1" applyFill="1" applyBorder="1" applyAlignment="1">
      <alignment horizontal="left" vertical="top" wrapText="1"/>
    </xf>
    <xf numFmtId="0" fontId="75" fillId="0" borderId="15" xfId="0" applyFont="1" applyFill="1" applyBorder="1" applyAlignment="1">
      <alignment horizontal="left" vertical="top" wrapText="1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Normalny_zał. 3 zbiorówka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showGridLines="0" tabSelected="1" view="pageBreakPreview" zoomScale="184" zoomScaleNormal="130" zoomScaleSheetLayoutView="184" workbookViewId="0" topLeftCell="A61">
      <selection activeCell="D6" sqref="D6:H6"/>
    </sheetView>
  </sheetViews>
  <sheetFormatPr defaultColWidth="8.796875" defaultRowHeight="14.25"/>
  <cols>
    <col min="1" max="1" width="5.19921875" style="0" customWidth="1"/>
    <col min="2" max="2" width="8.59765625" style="0" customWidth="1"/>
    <col min="3" max="3" width="8.3984375" style="0" customWidth="1"/>
    <col min="4" max="4" width="34.59765625" style="0" customWidth="1"/>
    <col min="5" max="5" width="4.69921875" style="0" customWidth="1"/>
    <col min="6" max="6" width="7.69921875" style="12" customWidth="1"/>
    <col min="7" max="7" width="8.69921875" style="0" customWidth="1"/>
    <col min="8" max="8" width="12.3984375" style="0" customWidth="1"/>
  </cols>
  <sheetData>
    <row r="1" spans="1:8" ht="33" customHeight="1">
      <c r="A1" s="34" t="s">
        <v>527</v>
      </c>
      <c r="B1" s="31"/>
      <c r="C1" s="31"/>
      <c r="D1" s="31"/>
      <c r="E1" s="31"/>
      <c r="F1" s="31"/>
      <c r="G1" s="32" t="s">
        <v>528</v>
      </c>
      <c r="H1" s="31"/>
    </row>
    <row r="2" spans="1:8" s="1" customFormat="1" ht="36.75" customHeight="1">
      <c r="A2" s="38" t="s">
        <v>499</v>
      </c>
      <c r="B2" s="38"/>
      <c r="C2" s="38"/>
      <c r="D2" s="38"/>
      <c r="E2" s="38"/>
      <c r="F2" s="38"/>
      <c r="G2" s="38"/>
      <c r="H2" s="38"/>
    </row>
    <row r="3" spans="1:8" s="1" customFormat="1" ht="15">
      <c r="A3" s="40" t="s">
        <v>500</v>
      </c>
      <c r="B3" s="40"/>
      <c r="C3" s="40"/>
      <c r="D3" s="40"/>
      <c r="E3" s="40"/>
      <c r="F3" s="40"/>
      <c r="G3" s="40"/>
      <c r="H3" s="40"/>
    </row>
    <row r="4" spans="1:8" s="2" customFormat="1" ht="26.25" customHeight="1">
      <c r="A4" s="13" t="s">
        <v>0</v>
      </c>
      <c r="B4" s="13" t="s">
        <v>414</v>
      </c>
      <c r="C4" s="13" t="s">
        <v>117</v>
      </c>
      <c r="D4" s="13" t="s">
        <v>118</v>
      </c>
      <c r="E4" s="13" t="s">
        <v>119</v>
      </c>
      <c r="F4" s="3" t="s">
        <v>120</v>
      </c>
      <c r="G4" s="13" t="s">
        <v>121</v>
      </c>
      <c r="H4" s="13" t="s">
        <v>122</v>
      </c>
    </row>
    <row r="5" spans="1:8" s="2" customFormat="1" ht="12.75">
      <c r="A5" s="4">
        <v>1</v>
      </c>
      <c r="B5" s="5"/>
      <c r="C5" s="5"/>
      <c r="D5" s="36" t="s">
        <v>4</v>
      </c>
      <c r="E5" s="37"/>
      <c r="F5" s="37"/>
      <c r="G5" s="37"/>
      <c r="H5" s="39"/>
    </row>
    <row r="6" spans="1:8" s="2" customFormat="1" ht="25.5">
      <c r="A6" s="4" t="s">
        <v>1</v>
      </c>
      <c r="B6" s="5"/>
      <c r="C6" s="5" t="s">
        <v>123</v>
      </c>
      <c r="D6" s="36" t="s">
        <v>2</v>
      </c>
      <c r="E6" s="37"/>
      <c r="F6" s="37"/>
      <c r="G6" s="37"/>
      <c r="H6" s="39"/>
    </row>
    <row r="7" spans="1:8" s="2" customFormat="1" ht="38.25">
      <c r="A7" s="6" t="s">
        <v>124</v>
      </c>
      <c r="B7" s="7" t="s">
        <v>125</v>
      </c>
      <c r="C7" s="7" t="s">
        <v>126</v>
      </c>
      <c r="D7" s="7" t="s">
        <v>127</v>
      </c>
      <c r="E7" s="7" t="s">
        <v>128</v>
      </c>
      <c r="F7" s="10">
        <v>5</v>
      </c>
      <c r="G7" s="14">
        <v>0</v>
      </c>
      <c r="H7" s="14">
        <f>F7*G7</f>
        <v>0</v>
      </c>
    </row>
    <row r="8" spans="1:8" s="2" customFormat="1" ht="38.25">
      <c r="A8" s="6" t="s">
        <v>129</v>
      </c>
      <c r="B8" s="7" t="s">
        <v>125</v>
      </c>
      <c r="C8" s="7" t="s">
        <v>130</v>
      </c>
      <c r="D8" s="7" t="s">
        <v>131</v>
      </c>
      <c r="E8" s="7" t="s">
        <v>128</v>
      </c>
      <c r="F8" s="10">
        <v>1</v>
      </c>
      <c r="G8" s="14">
        <v>0</v>
      </c>
      <c r="H8" s="14">
        <f aca="true" t="shared" si="0" ref="H8:H13">F8*G8</f>
        <v>0</v>
      </c>
    </row>
    <row r="9" spans="1:8" s="2" customFormat="1" ht="38.25">
      <c r="A9" s="6" t="s">
        <v>132</v>
      </c>
      <c r="B9" s="7" t="s">
        <v>125</v>
      </c>
      <c r="C9" s="7" t="s">
        <v>133</v>
      </c>
      <c r="D9" s="7" t="s">
        <v>134</v>
      </c>
      <c r="E9" s="7" t="s">
        <v>128</v>
      </c>
      <c r="F9" s="10">
        <v>3</v>
      </c>
      <c r="G9" s="14">
        <v>0</v>
      </c>
      <c r="H9" s="14">
        <f t="shared" si="0"/>
        <v>0</v>
      </c>
    </row>
    <row r="10" spans="1:8" s="2" customFormat="1" ht="38.25">
      <c r="A10" s="6" t="s">
        <v>135</v>
      </c>
      <c r="B10" s="7" t="s">
        <v>125</v>
      </c>
      <c r="C10" s="7" t="s">
        <v>137</v>
      </c>
      <c r="D10" s="7" t="s">
        <v>138</v>
      </c>
      <c r="E10" s="7" t="s">
        <v>128</v>
      </c>
      <c r="F10" s="10">
        <v>1</v>
      </c>
      <c r="G10" s="14">
        <v>0</v>
      </c>
      <c r="H10" s="14">
        <f t="shared" si="0"/>
        <v>0</v>
      </c>
    </row>
    <row r="11" spans="1:8" s="2" customFormat="1" ht="38.25">
      <c r="A11" s="6" t="s">
        <v>136</v>
      </c>
      <c r="B11" s="7" t="s">
        <v>125</v>
      </c>
      <c r="C11" s="7" t="s">
        <v>140</v>
      </c>
      <c r="D11" s="7" t="s">
        <v>141</v>
      </c>
      <c r="E11" s="7" t="s">
        <v>128</v>
      </c>
      <c r="F11" s="10">
        <v>1</v>
      </c>
      <c r="G11" s="14">
        <v>0</v>
      </c>
      <c r="H11" s="14">
        <f t="shared" si="0"/>
        <v>0</v>
      </c>
    </row>
    <row r="12" spans="1:8" s="2" customFormat="1" ht="38.25">
      <c r="A12" s="6" t="s">
        <v>139</v>
      </c>
      <c r="B12" s="7" t="s">
        <v>125</v>
      </c>
      <c r="C12" s="7" t="s">
        <v>143</v>
      </c>
      <c r="D12" s="7" t="s">
        <v>144</v>
      </c>
      <c r="E12" s="7" t="s">
        <v>128</v>
      </c>
      <c r="F12" s="10">
        <v>2</v>
      </c>
      <c r="G12" s="14">
        <v>0</v>
      </c>
      <c r="H12" s="14">
        <f t="shared" si="0"/>
        <v>0</v>
      </c>
    </row>
    <row r="13" spans="1:8" s="2" customFormat="1" ht="38.25">
      <c r="A13" s="6" t="s">
        <v>142</v>
      </c>
      <c r="B13" s="7" t="s">
        <v>125</v>
      </c>
      <c r="C13" s="7" t="s">
        <v>145</v>
      </c>
      <c r="D13" s="7" t="s">
        <v>146</v>
      </c>
      <c r="E13" s="7" t="s">
        <v>7</v>
      </c>
      <c r="F13" s="10">
        <v>135</v>
      </c>
      <c r="G13" s="14">
        <v>0</v>
      </c>
      <c r="H13" s="14">
        <f t="shared" si="0"/>
        <v>0</v>
      </c>
    </row>
    <row r="14" spans="1:8" s="2" customFormat="1" ht="12.75">
      <c r="A14" s="36" t="s">
        <v>147</v>
      </c>
      <c r="B14" s="37"/>
      <c r="C14" s="37"/>
      <c r="D14" s="37"/>
      <c r="E14" s="37"/>
      <c r="F14" s="37"/>
      <c r="G14" s="39"/>
      <c r="H14" s="15">
        <f>SUM(H7:H13)</f>
        <v>0</v>
      </c>
    </row>
    <row r="15" spans="1:8" s="2" customFormat="1" ht="25.5">
      <c r="A15" s="4">
        <v>2</v>
      </c>
      <c r="B15" s="5"/>
      <c r="C15" s="5" t="s">
        <v>148</v>
      </c>
      <c r="D15" s="36" t="s">
        <v>17</v>
      </c>
      <c r="E15" s="37"/>
      <c r="F15" s="37"/>
      <c r="G15" s="37"/>
      <c r="H15" s="39"/>
    </row>
    <row r="16" spans="1:8" s="2" customFormat="1" ht="25.5">
      <c r="A16" s="4" t="s">
        <v>5</v>
      </c>
      <c r="B16" s="5"/>
      <c r="C16" s="5" t="s">
        <v>148</v>
      </c>
      <c r="D16" s="36" t="s">
        <v>6</v>
      </c>
      <c r="E16" s="37"/>
      <c r="F16" s="37"/>
      <c r="G16" s="37"/>
      <c r="H16" s="39"/>
    </row>
    <row r="17" spans="1:8" s="2" customFormat="1" ht="51">
      <c r="A17" s="6" t="s">
        <v>415</v>
      </c>
      <c r="B17" s="7" t="s">
        <v>149</v>
      </c>
      <c r="C17" s="7" t="s">
        <v>150</v>
      </c>
      <c r="D17" s="7" t="s">
        <v>151</v>
      </c>
      <c r="E17" s="7" t="s">
        <v>7</v>
      </c>
      <c r="F17" s="10">
        <v>215</v>
      </c>
      <c r="G17" s="14">
        <v>0</v>
      </c>
      <c r="H17" s="14">
        <f>F17*G17</f>
        <v>0</v>
      </c>
    </row>
    <row r="18" spans="1:8" s="2" customFormat="1" ht="25.5">
      <c r="A18" s="4" t="s">
        <v>8</v>
      </c>
      <c r="B18" s="5"/>
      <c r="C18" s="5" t="s">
        <v>148</v>
      </c>
      <c r="D18" s="36" t="s">
        <v>9</v>
      </c>
      <c r="E18" s="37"/>
      <c r="F18" s="37"/>
      <c r="G18" s="37"/>
      <c r="H18" s="39"/>
    </row>
    <row r="19" spans="1:8" s="2" customFormat="1" ht="51">
      <c r="A19" s="6" t="s">
        <v>416</v>
      </c>
      <c r="B19" s="7" t="s">
        <v>149</v>
      </c>
      <c r="C19" s="7" t="s">
        <v>150</v>
      </c>
      <c r="D19" s="7" t="s">
        <v>152</v>
      </c>
      <c r="E19" s="7" t="s">
        <v>7</v>
      </c>
      <c r="F19" s="10">
        <v>687</v>
      </c>
      <c r="G19" s="14">
        <v>0</v>
      </c>
      <c r="H19" s="14">
        <f>F19*G19</f>
        <v>0</v>
      </c>
    </row>
    <row r="20" spans="1:8" s="2" customFormat="1" ht="25.5">
      <c r="A20" s="4" t="s">
        <v>10</v>
      </c>
      <c r="B20" s="5"/>
      <c r="C20" s="5" t="s">
        <v>148</v>
      </c>
      <c r="D20" s="36" t="s">
        <v>11</v>
      </c>
      <c r="E20" s="37"/>
      <c r="F20" s="37"/>
      <c r="G20" s="37"/>
      <c r="H20" s="39"/>
    </row>
    <row r="21" spans="1:8" s="2" customFormat="1" ht="51">
      <c r="A21" s="6" t="s">
        <v>417</v>
      </c>
      <c r="B21" s="7" t="s">
        <v>149</v>
      </c>
      <c r="C21" s="7" t="s">
        <v>150</v>
      </c>
      <c r="D21" s="7" t="s">
        <v>154</v>
      </c>
      <c r="E21" s="7" t="s">
        <v>7</v>
      </c>
      <c r="F21" s="10">
        <v>188.7</v>
      </c>
      <c r="G21" s="14">
        <v>0</v>
      </c>
      <c r="H21" s="14">
        <f>F21*G21</f>
        <v>0</v>
      </c>
    </row>
    <row r="22" spans="1:8" s="2" customFormat="1" ht="51">
      <c r="A22" s="6" t="s">
        <v>153</v>
      </c>
      <c r="B22" s="7" t="s">
        <v>149</v>
      </c>
      <c r="C22" s="7" t="s">
        <v>150</v>
      </c>
      <c r="D22" s="7" t="s">
        <v>156</v>
      </c>
      <c r="E22" s="7" t="s">
        <v>7</v>
      </c>
      <c r="F22" s="10">
        <v>13841.41</v>
      </c>
      <c r="G22" s="14">
        <v>0</v>
      </c>
      <c r="H22" s="14">
        <f>F22*G22</f>
        <v>0</v>
      </c>
    </row>
    <row r="23" spans="1:8" s="2" customFormat="1" ht="51">
      <c r="A23" s="6" t="s">
        <v>155</v>
      </c>
      <c r="B23" s="7" t="s">
        <v>149</v>
      </c>
      <c r="C23" s="7" t="s">
        <v>150</v>
      </c>
      <c r="D23" s="7" t="s">
        <v>158</v>
      </c>
      <c r="E23" s="7" t="s">
        <v>7</v>
      </c>
      <c r="F23" s="10">
        <v>6</v>
      </c>
      <c r="G23" s="14">
        <v>0</v>
      </c>
      <c r="H23" s="14">
        <f>F23*G23</f>
        <v>0</v>
      </c>
    </row>
    <row r="24" spans="1:8" s="2" customFormat="1" ht="51">
      <c r="A24" s="6" t="s">
        <v>157</v>
      </c>
      <c r="B24" s="7" t="s">
        <v>149</v>
      </c>
      <c r="C24" s="7" t="s">
        <v>150</v>
      </c>
      <c r="D24" s="7" t="s">
        <v>159</v>
      </c>
      <c r="E24" s="7" t="s">
        <v>7</v>
      </c>
      <c r="F24" s="10">
        <v>1994.07</v>
      </c>
      <c r="G24" s="14">
        <v>0</v>
      </c>
      <c r="H24" s="14">
        <f>F24*G24</f>
        <v>0</v>
      </c>
    </row>
    <row r="25" spans="1:8" s="2" customFormat="1" ht="25.5">
      <c r="A25" s="4" t="s">
        <v>12</v>
      </c>
      <c r="B25" s="5"/>
      <c r="C25" s="5" t="s">
        <v>148</v>
      </c>
      <c r="D25" s="36" t="s">
        <v>13</v>
      </c>
      <c r="E25" s="37"/>
      <c r="F25" s="37"/>
      <c r="G25" s="37"/>
      <c r="H25" s="39"/>
    </row>
    <row r="26" spans="1:8" s="2" customFormat="1" ht="51">
      <c r="A26" s="6" t="s">
        <v>418</v>
      </c>
      <c r="B26" s="7" t="s">
        <v>149</v>
      </c>
      <c r="C26" s="7" t="s">
        <v>150</v>
      </c>
      <c r="D26" s="7" t="s">
        <v>160</v>
      </c>
      <c r="E26" s="7" t="s">
        <v>14</v>
      </c>
      <c r="F26" s="10">
        <v>337</v>
      </c>
      <c r="G26" s="14">
        <v>0</v>
      </c>
      <c r="H26" s="14">
        <f>F26*G26</f>
        <v>0</v>
      </c>
    </row>
    <row r="27" spans="1:8" s="2" customFormat="1" ht="25.5">
      <c r="A27" s="4" t="s">
        <v>15</v>
      </c>
      <c r="B27" s="5"/>
      <c r="C27" s="5" t="s">
        <v>148</v>
      </c>
      <c r="D27" s="36" t="s">
        <v>16</v>
      </c>
      <c r="E27" s="37"/>
      <c r="F27" s="37"/>
      <c r="G27" s="37"/>
      <c r="H27" s="39"/>
    </row>
    <row r="28" spans="1:8" s="2" customFormat="1" ht="38.25">
      <c r="A28" s="6" t="s">
        <v>419</v>
      </c>
      <c r="B28" s="7" t="s">
        <v>149</v>
      </c>
      <c r="C28" s="7" t="s">
        <v>162</v>
      </c>
      <c r="D28" s="7" t="s">
        <v>163</v>
      </c>
      <c r="E28" s="7" t="s">
        <v>14</v>
      </c>
      <c r="F28" s="10">
        <v>53.5</v>
      </c>
      <c r="G28" s="14">
        <v>0</v>
      </c>
      <c r="H28" s="14">
        <f>F28*G28</f>
        <v>0</v>
      </c>
    </row>
    <row r="29" spans="1:8" s="2" customFormat="1" ht="38.25">
      <c r="A29" s="6" t="s">
        <v>420</v>
      </c>
      <c r="B29" s="7" t="s">
        <v>149</v>
      </c>
      <c r="C29" s="7" t="s">
        <v>165</v>
      </c>
      <c r="D29" s="7" t="s">
        <v>166</v>
      </c>
      <c r="E29" s="7" t="s">
        <v>14</v>
      </c>
      <c r="F29" s="10">
        <v>333</v>
      </c>
      <c r="G29" s="14">
        <v>0</v>
      </c>
      <c r="H29" s="14">
        <f>F29*G29</f>
        <v>0</v>
      </c>
    </row>
    <row r="30" spans="1:8" s="2" customFormat="1" ht="38.25">
      <c r="A30" s="6" t="s">
        <v>161</v>
      </c>
      <c r="B30" s="7" t="s">
        <v>149</v>
      </c>
      <c r="C30" s="7" t="s">
        <v>168</v>
      </c>
      <c r="D30" s="7" t="s">
        <v>169</v>
      </c>
      <c r="E30" s="7" t="s">
        <v>14</v>
      </c>
      <c r="F30" s="10">
        <v>47</v>
      </c>
      <c r="G30" s="14">
        <v>0</v>
      </c>
      <c r="H30" s="14">
        <f>F30*G30</f>
        <v>0</v>
      </c>
    </row>
    <row r="31" spans="1:8" s="2" customFormat="1" ht="51">
      <c r="A31" s="6" t="s">
        <v>164</v>
      </c>
      <c r="B31" s="7" t="s">
        <v>149</v>
      </c>
      <c r="C31" s="7" t="s">
        <v>170</v>
      </c>
      <c r="D31" s="7" t="s">
        <v>171</v>
      </c>
      <c r="E31" s="7" t="s">
        <v>14</v>
      </c>
      <c r="F31" s="10">
        <v>79</v>
      </c>
      <c r="G31" s="14">
        <v>0</v>
      </c>
      <c r="H31" s="14">
        <f>F31*G31</f>
        <v>0</v>
      </c>
    </row>
    <row r="32" spans="1:8" s="2" customFormat="1" ht="51">
      <c r="A32" s="6" t="s">
        <v>167</v>
      </c>
      <c r="B32" s="7" t="s">
        <v>149</v>
      </c>
      <c r="C32" s="7" t="s">
        <v>172</v>
      </c>
      <c r="D32" s="7" t="s">
        <v>173</v>
      </c>
      <c r="E32" s="7" t="s">
        <v>23</v>
      </c>
      <c r="F32" s="10">
        <v>28.83</v>
      </c>
      <c r="G32" s="14">
        <v>0</v>
      </c>
      <c r="H32" s="14">
        <f>F32*G32</f>
        <v>0</v>
      </c>
    </row>
    <row r="33" spans="1:8" s="2" customFormat="1" ht="12.75">
      <c r="A33" s="36" t="s">
        <v>174</v>
      </c>
      <c r="B33" s="37"/>
      <c r="C33" s="37"/>
      <c r="D33" s="37"/>
      <c r="E33" s="37"/>
      <c r="F33" s="37"/>
      <c r="G33" s="39"/>
      <c r="H33" s="15">
        <f>SUM(H17,H19,H21:H24,H26,H28:H32)</f>
        <v>0</v>
      </c>
    </row>
    <row r="34" spans="1:8" s="2" customFormat="1" ht="25.5">
      <c r="A34" s="4">
        <v>3</v>
      </c>
      <c r="B34" s="5"/>
      <c r="C34" s="5" t="s">
        <v>175</v>
      </c>
      <c r="D34" s="36" t="s">
        <v>26</v>
      </c>
      <c r="E34" s="37"/>
      <c r="F34" s="37"/>
      <c r="G34" s="37"/>
      <c r="H34" s="39"/>
    </row>
    <row r="35" spans="1:8" s="2" customFormat="1" ht="25.5">
      <c r="A35" s="4" t="s">
        <v>18</v>
      </c>
      <c r="B35" s="5"/>
      <c r="C35" s="5" t="s">
        <v>175</v>
      </c>
      <c r="D35" s="36" t="s">
        <v>19</v>
      </c>
      <c r="E35" s="37"/>
      <c r="F35" s="37"/>
      <c r="G35" s="37"/>
      <c r="H35" s="39"/>
    </row>
    <row r="36" spans="1:8" s="2" customFormat="1" ht="51">
      <c r="A36" s="6" t="s">
        <v>421</v>
      </c>
      <c r="B36" s="7" t="s">
        <v>176</v>
      </c>
      <c r="C36" s="7" t="s">
        <v>177</v>
      </c>
      <c r="D36" s="7" t="s">
        <v>178</v>
      </c>
      <c r="E36" s="7" t="s">
        <v>20</v>
      </c>
      <c r="F36" s="10">
        <v>2.9</v>
      </c>
      <c r="G36" s="14">
        <v>0</v>
      </c>
      <c r="H36" s="14">
        <f>F36*G36</f>
        <v>0</v>
      </c>
    </row>
    <row r="37" spans="1:8" s="2" customFormat="1" ht="25.5">
      <c r="A37" s="4" t="s">
        <v>21</v>
      </c>
      <c r="B37" s="5"/>
      <c r="C37" s="5" t="s">
        <v>175</v>
      </c>
      <c r="D37" s="36" t="s">
        <v>22</v>
      </c>
      <c r="E37" s="37"/>
      <c r="F37" s="37"/>
      <c r="G37" s="37"/>
      <c r="H37" s="39"/>
    </row>
    <row r="38" spans="1:8" s="2" customFormat="1" ht="51">
      <c r="A38" s="6" t="s">
        <v>422</v>
      </c>
      <c r="B38" s="7" t="s">
        <v>179</v>
      </c>
      <c r="C38" s="7" t="s">
        <v>180</v>
      </c>
      <c r="D38" s="7" t="s">
        <v>181</v>
      </c>
      <c r="E38" s="7" t="s">
        <v>23</v>
      </c>
      <c r="F38" s="10">
        <v>6252.34</v>
      </c>
      <c r="G38" s="14">
        <v>0</v>
      </c>
      <c r="H38" s="26">
        <f>F38*G38</f>
        <v>0</v>
      </c>
    </row>
    <row r="39" spans="1:8" s="2" customFormat="1" ht="25.5">
      <c r="A39" s="4" t="s">
        <v>24</v>
      </c>
      <c r="B39" s="5"/>
      <c r="C39" s="5" t="s">
        <v>175</v>
      </c>
      <c r="D39" s="36" t="s">
        <v>25</v>
      </c>
      <c r="E39" s="37"/>
      <c r="F39" s="37"/>
      <c r="G39" s="37"/>
      <c r="H39" s="39"/>
    </row>
    <row r="40" spans="1:8" s="2" customFormat="1" ht="51">
      <c r="A40" s="6" t="s">
        <v>423</v>
      </c>
      <c r="B40" s="7" t="s">
        <v>179</v>
      </c>
      <c r="C40" s="7" t="s">
        <v>150</v>
      </c>
      <c r="D40" s="7" t="s">
        <v>182</v>
      </c>
      <c r="E40" s="7" t="s">
        <v>23</v>
      </c>
      <c r="F40" s="10">
        <v>1019.71</v>
      </c>
      <c r="G40" s="14">
        <v>0</v>
      </c>
      <c r="H40" s="14">
        <f>F40*G40</f>
        <v>0</v>
      </c>
    </row>
    <row r="41" spans="1:8" s="2" customFormat="1" ht="12.75">
      <c r="A41" s="36" t="s">
        <v>183</v>
      </c>
      <c r="B41" s="37"/>
      <c r="C41" s="37"/>
      <c r="D41" s="37"/>
      <c r="E41" s="37"/>
      <c r="F41" s="37"/>
      <c r="G41" s="39"/>
      <c r="H41" s="15">
        <f>SUM(H36,H38,H40)</f>
        <v>0</v>
      </c>
    </row>
    <row r="42" spans="1:8" s="2" customFormat="1" ht="25.5">
      <c r="A42" s="4">
        <v>4</v>
      </c>
      <c r="B42" s="5"/>
      <c r="C42" s="5" t="s">
        <v>184</v>
      </c>
      <c r="D42" s="36" t="s">
        <v>31</v>
      </c>
      <c r="E42" s="37"/>
      <c r="F42" s="37"/>
      <c r="G42" s="37"/>
      <c r="H42" s="39"/>
    </row>
    <row r="43" spans="1:8" s="2" customFormat="1" ht="25.5">
      <c r="A43" s="4" t="s">
        <v>27</v>
      </c>
      <c r="B43" s="5"/>
      <c r="C43" s="5" t="s">
        <v>184</v>
      </c>
      <c r="D43" s="36" t="s">
        <v>28</v>
      </c>
      <c r="E43" s="37"/>
      <c r="F43" s="37"/>
      <c r="G43" s="37"/>
      <c r="H43" s="39"/>
    </row>
    <row r="44" spans="1:8" s="2" customFormat="1" ht="25.5">
      <c r="A44" s="6" t="s">
        <v>424</v>
      </c>
      <c r="B44" s="7" t="s">
        <v>186</v>
      </c>
      <c r="C44" s="7" t="s">
        <v>187</v>
      </c>
      <c r="D44" s="7" t="s">
        <v>188</v>
      </c>
      <c r="E44" s="7" t="s">
        <v>14</v>
      </c>
      <c r="F44" s="10">
        <v>1704.5</v>
      </c>
      <c r="G44" s="14">
        <v>0</v>
      </c>
      <c r="H44" s="14">
        <f>F44*G44</f>
        <v>0</v>
      </c>
    </row>
    <row r="45" spans="1:8" s="2" customFormat="1" ht="25.5">
      <c r="A45" s="6" t="s">
        <v>425</v>
      </c>
      <c r="B45" s="7" t="s">
        <v>186</v>
      </c>
      <c r="C45" s="7" t="s">
        <v>187</v>
      </c>
      <c r="D45" s="7" t="s">
        <v>190</v>
      </c>
      <c r="E45" s="7" t="s">
        <v>14</v>
      </c>
      <c r="F45" s="10">
        <v>853.6</v>
      </c>
      <c r="G45" s="14">
        <v>0</v>
      </c>
      <c r="H45" s="14">
        <f>F45*G45</f>
        <v>0</v>
      </c>
    </row>
    <row r="46" spans="1:8" s="2" customFormat="1" ht="25.5">
      <c r="A46" s="6" t="s">
        <v>185</v>
      </c>
      <c r="B46" s="7" t="s">
        <v>186</v>
      </c>
      <c r="C46" s="7" t="s">
        <v>187</v>
      </c>
      <c r="D46" s="7" t="s">
        <v>192</v>
      </c>
      <c r="E46" s="7" t="s">
        <v>14</v>
      </c>
      <c r="F46" s="10">
        <v>1488.1</v>
      </c>
      <c r="G46" s="14">
        <v>0</v>
      </c>
      <c r="H46" s="14">
        <f>F46*G46</f>
        <v>0</v>
      </c>
    </row>
    <row r="47" spans="1:8" s="2" customFormat="1" ht="38.25" customHeight="1">
      <c r="A47" s="6" t="s">
        <v>189</v>
      </c>
      <c r="B47" s="7" t="s">
        <v>186</v>
      </c>
      <c r="C47" s="7" t="s">
        <v>193</v>
      </c>
      <c r="D47" s="7" t="s">
        <v>518</v>
      </c>
      <c r="E47" s="7" t="s">
        <v>14</v>
      </c>
      <c r="F47" s="10">
        <v>164</v>
      </c>
      <c r="G47" s="14">
        <v>0</v>
      </c>
      <c r="H47" s="14">
        <f>F47*G47</f>
        <v>0</v>
      </c>
    </row>
    <row r="48" spans="1:8" s="2" customFormat="1" ht="25.5">
      <c r="A48" s="6" t="s">
        <v>191</v>
      </c>
      <c r="B48" s="7" t="s">
        <v>186</v>
      </c>
      <c r="C48" s="7" t="s">
        <v>194</v>
      </c>
      <c r="D48" s="7" t="s">
        <v>195</v>
      </c>
      <c r="E48" s="7" t="s">
        <v>23</v>
      </c>
      <c r="F48" s="10">
        <v>296.2</v>
      </c>
      <c r="G48" s="14">
        <v>0</v>
      </c>
      <c r="H48" s="14">
        <f>F48*G48</f>
        <v>0</v>
      </c>
    </row>
    <row r="49" spans="1:8" s="2" customFormat="1" ht="12.75">
      <c r="A49" s="4" t="s">
        <v>29</v>
      </c>
      <c r="B49" s="5"/>
      <c r="C49" s="5" t="s">
        <v>196</v>
      </c>
      <c r="D49" s="36" t="s">
        <v>30</v>
      </c>
      <c r="E49" s="37"/>
      <c r="F49" s="37"/>
      <c r="G49" s="37"/>
      <c r="H49" s="39"/>
    </row>
    <row r="50" spans="1:8" s="2" customFormat="1" ht="38.25">
      <c r="A50" s="6" t="s">
        <v>426</v>
      </c>
      <c r="B50" s="7" t="s">
        <v>197</v>
      </c>
      <c r="C50" s="7" t="s">
        <v>198</v>
      </c>
      <c r="D50" s="7" t="s">
        <v>199</v>
      </c>
      <c r="E50" s="7" t="s">
        <v>14</v>
      </c>
      <c r="F50" s="10">
        <v>3148.3</v>
      </c>
      <c r="G50" s="14">
        <v>0</v>
      </c>
      <c r="H50" s="14">
        <f>F50*G50</f>
        <v>0</v>
      </c>
    </row>
    <row r="51" spans="1:8" s="2" customFormat="1" ht="25.5">
      <c r="A51" s="6" t="s">
        <v>427</v>
      </c>
      <c r="B51" s="7" t="s">
        <v>197</v>
      </c>
      <c r="C51" s="7" t="s">
        <v>194</v>
      </c>
      <c r="D51" s="7" t="s">
        <v>195</v>
      </c>
      <c r="E51" s="7" t="s">
        <v>23</v>
      </c>
      <c r="F51" s="10">
        <v>151.12</v>
      </c>
      <c r="G51" s="14">
        <v>0</v>
      </c>
      <c r="H51" s="14">
        <f>F51*G51</f>
        <v>0</v>
      </c>
    </row>
    <row r="52" spans="1:8" s="2" customFormat="1" ht="12.75">
      <c r="A52" s="36" t="s">
        <v>200</v>
      </c>
      <c r="B52" s="37"/>
      <c r="C52" s="37"/>
      <c r="D52" s="37"/>
      <c r="E52" s="37"/>
      <c r="F52" s="37"/>
      <c r="G52" s="39"/>
      <c r="H52" s="15">
        <f>SUM(H44:H48,H50:H51)</f>
        <v>0</v>
      </c>
    </row>
    <row r="53" spans="1:8" s="2" customFormat="1" ht="25.5">
      <c r="A53" s="4">
        <v>5</v>
      </c>
      <c r="B53" s="5"/>
      <c r="C53" s="5" t="s">
        <v>201</v>
      </c>
      <c r="D53" s="36" t="s">
        <v>43</v>
      </c>
      <c r="E53" s="37"/>
      <c r="F53" s="37"/>
      <c r="G53" s="37"/>
      <c r="H53" s="39"/>
    </row>
    <row r="54" spans="1:8" s="2" customFormat="1" ht="25.5">
      <c r="A54" s="4" t="s">
        <v>32</v>
      </c>
      <c r="B54" s="5"/>
      <c r="C54" s="5" t="s">
        <v>201</v>
      </c>
      <c r="D54" s="36" t="s">
        <v>33</v>
      </c>
      <c r="E54" s="37"/>
      <c r="F54" s="37"/>
      <c r="G54" s="37"/>
      <c r="H54" s="41"/>
    </row>
    <row r="55" spans="1:8" s="2" customFormat="1" ht="38.25">
      <c r="A55" s="6" t="s">
        <v>428</v>
      </c>
      <c r="B55" s="7" t="s">
        <v>202</v>
      </c>
      <c r="C55" s="7" t="s">
        <v>203</v>
      </c>
      <c r="D55" s="7" t="s">
        <v>204</v>
      </c>
      <c r="E55" s="7" t="s">
        <v>7</v>
      </c>
      <c r="F55" s="18">
        <v>20477.35</v>
      </c>
      <c r="G55" s="25">
        <v>0</v>
      </c>
      <c r="H55" s="17">
        <f>F55*G55</f>
        <v>0</v>
      </c>
    </row>
    <row r="56" spans="1:8" s="2" customFormat="1" ht="25.5" customHeight="1">
      <c r="A56" s="4" t="s">
        <v>34</v>
      </c>
      <c r="B56" s="5"/>
      <c r="C56" s="5" t="s">
        <v>201</v>
      </c>
      <c r="D56" s="36" t="s">
        <v>35</v>
      </c>
      <c r="E56" s="37"/>
      <c r="F56" s="37"/>
      <c r="G56" s="37"/>
      <c r="H56" s="42"/>
    </row>
    <row r="57" spans="1:8" s="2" customFormat="1" ht="51">
      <c r="A57" s="6" t="s">
        <v>429</v>
      </c>
      <c r="B57" s="7" t="s">
        <v>205</v>
      </c>
      <c r="C57" s="7" t="s">
        <v>206</v>
      </c>
      <c r="D57" s="27" t="s">
        <v>533</v>
      </c>
      <c r="E57" s="27" t="s">
        <v>7</v>
      </c>
      <c r="F57" s="28">
        <v>20477.35</v>
      </c>
      <c r="G57" s="26">
        <v>0</v>
      </c>
      <c r="H57" s="29">
        <f>F57*G57</f>
        <v>0</v>
      </c>
    </row>
    <row r="58" spans="1:8" s="2" customFormat="1" ht="24" customHeight="1">
      <c r="A58" s="4" t="s">
        <v>36</v>
      </c>
      <c r="B58" s="5"/>
      <c r="C58" s="5" t="s">
        <v>201</v>
      </c>
      <c r="D58" s="43" t="s">
        <v>37</v>
      </c>
      <c r="E58" s="44"/>
      <c r="F58" s="44"/>
      <c r="G58" s="44"/>
      <c r="H58" s="45"/>
    </row>
    <row r="59" spans="1:8" s="2" customFormat="1" ht="38.25">
      <c r="A59" s="6" t="s">
        <v>430</v>
      </c>
      <c r="B59" s="7" t="s">
        <v>208</v>
      </c>
      <c r="C59" s="7" t="s">
        <v>206</v>
      </c>
      <c r="D59" s="27" t="s">
        <v>532</v>
      </c>
      <c r="E59" s="27" t="s">
        <v>7</v>
      </c>
      <c r="F59" s="28">
        <v>3500</v>
      </c>
      <c r="G59" s="26">
        <v>0</v>
      </c>
      <c r="H59" s="26">
        <f>F59*G59</f>
        <v>0</v>
      </c>
    </row>
    <row r="60" spans="1:8" s="2" customFormat="1" ht="25.5" customHeight="1">
      <c r="A60" s="4" t="s">
        <v>38</v>
      </c>
      <c r="B60" s="5"/>
      <c r="C60" s="5" t="s">
        <v>201</v>
      </c>
      <c r="D60" s="36" t="s">
        <v>517</v>
      </c>
      <c r="E60" s="37"/>
      <c r="F60" s="37"/>
      <c r="G60" s="37"/>
      <c r="H60" s="39"/>
    </row>
    <row r="61" spans="1:8" s="2" customFormat="1" ht="63.75">
      <c r="A61" s="6" t="s">
        <v>431</v>
      </c>
      <c r="B61" s="7" t="s">
        <v>209</v>
      </c>
      <c r="C61" s="7" t="s">
        <v>210</v>
      </c>
      <c r="D61" s="7" t="s">
        <v>531</v>
      </c>
      <c r="E61" s="7" t="s">
        <v>7</v>
      </c>
      <c r="F61" s="10">
        <v>17263.45</v>
      </c>
      <c r="G61" s="14">
        <v>0</v>
      </c>
      <c r="H61" s="16">
        <f>F61*G61</f>
        <v>0</v>
      </c>
    </row>
    <row r="62" spans="1:8" s="2" customFormat="1" ht="25.5">
      <c r="A62" s="4" t="s">
        <v>39</v>
      </c>
      <c r="B62" s="5"/>
      <c r="C62" s="5" t="s">
        <v>201</v>
      </c>
      <c r="D62" s="36" t="s">
        <v>40</v>
      </c>
      <c r="E62" s="37"/>
      <c r="F62" s="37"/>
      <c r="G62" s="37"/>
      <c r="H62" s="41"/>
    </row>
    <row r="63" spans="1:8" s="2" customFormat="1" ht="76.5">
      <c r="A63" s="6" t="s">
        <v>432</v>
      </c>
      <c r="B63" s="7" t="s">
        <v>211</v>
      </c>
      <c r="C63" s="7" t="s">
        <v>212</v>
      </c>
      <c r="D63" s="7" t="s">
        <v>521</v>
      </c>
      <c r="E63" s="7" t="s">
        <v>7</v>
      </c>
      <c r="F63" s="10">
        <v>16784.08</v>
      </c>
      <c r="G63" s="16">
        <v>0</v>
      </c>
      <c r="H63" s="24">
        <f>F63*G63</f>
        <v>0</v>
      </c>
    </row>
    <row r="64" spans="1:8" s="2" customFormat="1" ht="25.5">
      <c r="A64" s="4" t="s">
        <v>41</v>
      </c>
      <c r="B64" s="5"/>
      <c r="C64" s="5" t="s">
        <v>213</v>
      </c>
      <c r="D64" s="36" t="s">
        <v>42</v>
      </c>
      <c r="E64" s="37"/>
      <c r="F64" s="37"/>
      <c r="G64" s="37"/>
      <c r="H64" s="42"/>
    </row>
    <row r="65" spans="1:8" s="2" customFormat="1" ht="25.5">
      <c r="A65" s="6" t="s">
        <v>433</v>
      </c>
      <c r="B65" s="7" t="s">
        <v>214</v>
      </c>
      <c r="C65" s="7" t="s">
        <v>215</v>
      </c>
      <c r="D65" s="7" t="s">
        <v>216</v>
      </c>
      <c r="E65" s="7" t="s">
        <v>7</v>
      </c>
      <c r="F65" s="10">
        <v>45</v>
      </c>
      <c r="G65" s="14">
        <v>0</v>
      </c>
      <c r="H65" s="14">
        <f>F65*G65</f>
        <v>0</v>
      </c>
    </row>
    <row r="66" spans="1:8" s="2" customFormat="1" ht="12.75">
      <c r="A66" s="36" t="s">
        <v>217</v>
      </c>
      <c r="B66" s="37"/>
      <c r="C66" s="37"/>
      <c r="D66" s="37"/>
      <c r="E66" s="37"/>
      <c r="F66" s="37"/>
      <c r="G66" s="39"/>
      <c r="H66" s="15">
        <f>SUM(H55,H57,H59,H61,H63,H65)</f>
        <v>0</v>
      </c>
    </row>
    <row r="67" spans="1:8" s="2" customFormat="1" ht="25.5">
      <c r="A67" s="4">
        <v>6</v>
      </c>
      <c r="B67" s="5"/>
      <c r="C67" s="5" t="s">
        <v>218</v>
      </c>
      <c r="D67" s="36" t="s">
        <v>50</v>
      </c>
      <c r="E67" s="37"/>
      <c r="F67" s="37"/>
      <c r="G67" s="37"/>
      <c r="H67" s="39"/>
    </row>
    <row r="68" spans="1:8" s="2" customFormat="1" ht="25.5">
      <c r="A68" s="4" t="s">
        <v>44</v>
      </c>
      <c r="B68" s="5"/>
      <c r="C68" s="5" t="s">
        <v>201</v>
      </c>
      <c r="D68" s="36" t="s">
        <v>33</v>
      </c>
      <c r="E68" s="37"/>
      <c r="F68" s="37"/>
      <c r="G68" s="37"/>
      <c r="H68" s="39"/>
    </row>
    <row r="69" spans="1:8" s="2" customFormat="1" ht="38.25">
      <c r="A69" s="6" t="s">
        <v>434</v>
      </c>
      <c r="B69" s="7" t="s">
        <v>202</v>
      </c>
      <c r="C69" s="7" t="s">
        <v>203</v>
      </c>
      <c r="D69" s="7" t="s">
        <v>204</v>
      </c>
      <c r="E69" s="7" t="s">
        <v>7</v>
      </c>
      <c r="F69" s="10">
        <v>90.5</v>
      </c>
      <c r="G69" s="14">
        <v>0</v>
      </c>
      <c r="H69" s="14">
        <f>F69*G69</f>
        <v>0</v>
      </c>
    </row>
    <row r="70" spans="1:8" s="2" customFormat="1" ht="25.5">
      <c r="A70" s="4" t="s">
        <v>45</v>
      </c>
      <c r="B70" s="5"/>
      <c r="C70" s="5" t="s">
        <v>201</v>
      </c>
      <c r="D70" s="36" t="s">
        <v>35</v>
      </c>
      <c r="E70" s="37"/>
      <c r="F70" s="37"/>
      <c r="G70" s="37"/>
      <c r="H70" s="39"/>
    </row>
    <row r="71" spans="1:8" s="2" customFormat="1" ht="38.25">
      <c r="A71" s="6" t="s">
        <v>435</v>
      </c>
      <c r="B71" s="7" t="s">
        <v>205</v>
      </c>
      <c r="C71" s="7" t="s">
        <v>206</v>
      </c>
      <c r="D71" s="7" t="s">
        <v>207</v>
      </c>
      <c r="E71" s="7" t="s">
        <v>7</v>
      </c>
      <c r="F71" s="10">
        <v>90.5</v>
      </c>
      <c r="G71" s="14">
        <v>0</v>
      </c>
      <c r="H71" s="14">
        <f>F71*G71</f>
        <v>0</v>
      </c>
    </row>
    <row r="72" spans="1:8" s="2" customFormat="1" ht="25.5">
      <c r="A72" s="4" t="s">
        <v>46</v>
      </c>
      <c r="B72" s="5"/>
      <c r="C72" s="5" t="s">
        <v>201</v>
      </c>
      <c r="D72" s="36" t="s">
        <v>47</v>
      </c>
      <c r="E72" s="37"/>
      <c r="F72" s="37"/>
      <c r="G72" s="37"/>
      <c r="H72" s="39"/>
    </row>
    <row r="73" spans="1:8" s="2" customFormat="1" ht="38.25">
      <c r="A73" s="6" t="s">
        <v>436</v>
      </c>
      <c r="B73" s="7" t="s">
        <v>219</v>
      </c>
      <c r="C73" s="7" t="s">
        <v>220</v>
      </c>
      <c r="D73" s="7" t="s">
        <v>221</v>
      </c>
      <c r="E73" s="7" t="s">
        <v>7</v>
      </c>
      <c r="F73" s="10">
        <v>90.5</v>
      </c>
      <c r="G73" s="14">
        <v>0</v>
      </c>
      <c r="H73" s="14">
        <f>F73*G73</f>
        <v>0</v>
      </c>
    </row>
    <row r="74" spans="1:8" s="2" customFormat="1" ht="25.5">
      <c r="A74" s="4" t="s">
        <v>48</v>
      </c>
      <c r="B74" s="5"/>
      <c r="C74" s="5" t="s">
        <v>201</v>
      </c>
      <c r="D74" s="36" t="s">
        <v>49</v>
      </c>
      <c r="E74" s="37"/>
      <c r="F74" s="37"/>
      <c r="G74" s="37"/>
      <c r="H74" s="39"/>
    </row>
    <row r="75" spans="1:8" s="2" customFormat="1" ht="38.25">
      <c r="A75" s="6" t="s">
        <v>437</v>
      </c>
      <c r="B75" s="7" t="s">
        <v>222</v>
      </c>
      <c r="C75" s="7" t="s">
        <v>223</v>
      </c>
      <c r="D75" s="7" t="s">
        <v>224</v>
      </c>
      <c r="E75" s="7" t="s">
        <v>7</v>
      </c>
      <c r="F75" s="10">
        <v>90.5</v>
      </c>
      <c r="G75" s="14">
        <v>0</v>
      </c>
      <c r="H75" s="14">
        <f>F75*G75</f>
        <v>0</v>
      </c>
    </row>
    <row r="76" spans="1:8" s="2" customFormat="1" ht="12.75">
      <c r="A76" s="36" t="s">
        <v>225</v>
      </c>
      <c r="B76" s="37"/>
      <c r="C76" s="37"/>
      <c r="D76" s="37"/>
      <c r="E76" s="37"/>
      <c r="F76" s="37"/>
      <c r="G76" s="39"/>
      <c r="H76" s="15">
        <f>SUM(H69,H71,H73,H75)</f>
        <v>0</v>
      </c>
    </row>
    <row r="77" spans="1:8" s="2" customFormat="1" ht="25.5">
      <c r="A77" s="4">
        <v>7</v>
      </c>
      <c r="B77" s="5"/>
      <c r="C77" s="5" t="s">
        <v>226</v>
      </c>
      <c r="D77" s="36" t="s">
        <v>64</v>
      </c>
      <c r="E77" s="37"/>
      <c r="F77" s="37"/>
      <c r="G77" s="37"/>
      <c r="H77" s="39"/>
    </row>
    <row r="78" spans="1:8" s="2" customFormat="1" ht="25.5">
      <c r="A78" s="4" t="s">
        <v>51</v>
      </c>
      <c r="B78" s="5"/>
      <c r="C78" s="5" t="s">
        <v>226</v>
      </c>
      <c r="D78" s="36" t="s">
        <v>52</v>
      </c>
      <c r="E78" s="37"/>
      <c r="F78" s="37"/>
      <c r="G78" s="37"/>
      <c r="H78" s="39"/>
    </row>
    <row r="79" spans="1:8" s="2" customFormat="1" ht="38.25">
      <c r="A79" s="6" t="s">
        <v>438</v>
      </c>
      <c r="B79" s="7" t="s">
        <v>202</v>
      </c>
      <c r="C79" s="7" t="s">
        <v>203</v>
      </c>
      <c r="D79" s="7" t="s">
        <v>204</v>
      </c>
      <c r="E79" s="7" t="s">
        <v>7</v>
      </c>
      <c r="F79" s="10">
        <v>4752</v>
      </c>
      <c r="G79" s="14">
        <v>0</v>
      </c>
      <c r="H79" s="14">
        <f>F79*G79</f>
        <v>0</v>
      </c>
    </row>
    <row r="80" spans="1:8" s="2" customFormat="1" ht="25.5">
      <c r="A80" s="4" t="s">
        <v>53</v>
      </c>
      <c r="B80" s="5"/>
      <c r="C80" s="5" t="s">
        <v>201</v>
      </c>
      <c r="D80" s="36" t="s">
        <v>35</v>
      </c>
      <c r="E80" s="37"/>
      <c r="F80" s="37"/>
      <c r="G80" s="37"/>
      <c r="H80" s="39"/>
    </row>
    <row r="81" spans="1:8" s="2" customFormat="1" ht="38.25">
      <c r="A81" s="6" t="s">
        <v>439</v>
      </c>
      <c r="B81" s="7" t="s">
        <v>205</v>
      </c>
      <c r="C81" s="7" t="s">
        <v>206</v>
      </c>
      <c r="D81" s="7" t="s">
        <v>520</v>
      </c>
      <c r="E81" s="7" t="s">
        <v>7</v>
      </c>
      <c r="F81" s="10">
        <v>2227</v>
      </c>
      <c r="G81" s="14">
        <v>0</v>
      </c>
      <c r="H81" s="14">
        <f>F81*G81</f>
        <v>0</v>
      </c>
    </row>
    <row r="82" spans="1:8" s="2" customFormat="1" ht="25.5">
      <c r="A82" s="4" t="s">
        <v>54</v>
      </c>
      <c r="B82" s="5"/>
      <c r="C82" s="5" t="s">
        <v>226</v>
      </c>
      <c r="D82" s="36" t="s">
        <v>55</v>
      </c>
      <c r="E82" s="37"/>
      <c r="F82" s="37"/>
      <c r="G82" s="37"/>
      <c r="H82" s="39"/>
    </row>
    <row r="83" spans="1:8" s="2" customFormat="1" ht="38.25">
      <c r="A83" s="6" t="s">
        <v>440</v>
      </c>
      <c r="B83" s="7" t="s">
        <v>208</v>
      </c>
      <c r="C83" s="7" t="s">
        <v>206</v>
      </c>
      <c r="D83" s="7" t="s">
        <v>227</v>
      </c>
      <c r="E83" s="7" t="s">
        <v>7</v>
      </c>
      <c r="F83" s="10">
        <v>4752</v>
      </c>
      <c r="G83" s="14">
        <v>0</v>
      </c>
      <c r="H83" s="14">
        <f>F83*G83</f>
        <v>0</v>
      </c>
    </row>
    <row r="84" spans="1:8" s="2" customFormat="1" ht="12.75">
      <c r="A84" s="4" t="s">
        <v>56</v>
      </c>
      <c r="B84" s="5"/>
      <c r="C84" s="5" t="s">
        <v>214</v>
      </c>
      <c r="D84" s="36" t="s">
        <v>57</v>
      </c>
      <c r="E84" s="37"/>
      <c r="F84" s="37"/>
      <c r="G84" s="37"/>
      <c r="H84" s="39"/>
    </row>
    <row r="85" spans="1:8" s="2" customFormat="1" ht="38.25">
      <c r="A85" s="6" t="s">
        <v>441</v>
      </c>
      <c r="B85" s="7" t="s">
        <v>214</v>
      </c>
      <c r="C85" s="7" t="s">
        <v>215</v>
      </c>
      <c r="D85" s="7" t="s">
        <v>519</v>
      </c>
      <c r="E85" s="7" t="s">
        <v>7</v>
      </c>
      <c r="F85" s="10">
        <v>2092</v>
      </c>
      <c r="G85" s="14">
        <v>0</v>
      </c>
      <c r="H85" s="14">
        <f>F85*G85</f>
        <v>0</v>
      </c>
    </row>
    <row r="86" spans="1:8" s="2" customFormat="1" ht="25.5">
      <c r="A86" s="4" t="s">
        <v>58</v>
      </c>
      <c r="B86" s="5"/>
      <c r="C86" s="5" t="s">
        <v>201</v>
      </c>
      <c r="D86" s="36" t="s">
        <v>59</v>
      </c>
      <c r="E86" s="37"/>
      <c r="F86" s="37"/>
      <c r="G86" s="37"/>
      <c r="H86" s="39"/>
    </row>
    <row r="87" spans="1:8" s="2" customFormat="1" ht="38.25">
      <c r="A87" s="6" t="s">
        <v>442</v>
      </c>
      <c r="B87" s="7" t="s">
        <v>209</v>
      </c>
      <c r="C87" s="7" t="s">
        <v>210</v>
      </c>
      <c r="D87" s="7" t="s">
        <v>229</v>
      </c>
      <c r="E87" s="7" t="s">
        <v>7</v>
      </c>
      <c r="F87" s="10">
        <v>135</v>
      </c>
      <c r="G87" s="14">
        <v>0</v>
      </c>
      <c r="H87" s="14">
        <f>F87*G87</f>
        <v>0</v>
      </c>
    </row>
    <row r="88" spans="1:8" s="2" customFormat="1" ht="25.5">
      <c r="A88" s="4" t="s">
        <v>60</v>
      </c>
      <c r="B88" s="5"/>
      <c r="C88" s="5" t="s">
        <v>201</v>
      </c>
      <c r="D88" s="36" t="s">
        <v>61</v>
      </c>
      <c r="E88" s="37"/>
      <c r="F88" s="37"/>
      <c r="G88" s="37"/>
      <c r="H88" s="39"/>
    </row>
    <row r="89" spans="1:8" s="2" customFormat="1" ht="38.25">
      <c r="A89" s="6" t="s">
        <v>443</v>
      </c>
      <c r="B89" s="7" t="s">
        <v>211</v>
      </c>
      <c r="C89" s="7" t="s">
        <v>212</v>
      </c>
      <c r="D89" s="7" t="s">
        <v>522</v>
      </c>
      <c r="E89" s="7" t="s">
        <v>7</v>
      </c>
      <c r="F89" s="10">
        <v>135</v>
      </c>
      <c r="G89" s="14">
        <v>0</v>
      </c>
      <c r="H89" s="14">
        <f>F89*G89</f>
        <v>0</v>
      </c>
    </row>
    <row r="90" spans="1:8" s="2" customFormat="1" ht="25.5">
      <c r="A90" s="4" t="s">
        <v>62</v>
      </c>
      <c r="B90" s="5"/>
      <c r="C90" s="5" t="s">
        <v>230</v>
      </c>
      <c r="D90" s="36" t="s">
        <v>63</v>
      </c>
      <c r="E90" s="37"/>
      <c r="F90" s="37"/>
      <c r="G90" s="37"/>
      <c r="H90" s="39"/>
    </row>
    <row r="91" spans="1:8" s="2" customFormat="1" ht="51">
      <c r="A91" s="6" t="s">
        <v>444</v>
      </c>
      <c r="B91" s="7" t="s">
        <v>231</v>
      </c>
      <c r="C91" s="7" t="s">
        <v>232</v>
      </c>
      <c r="D91" s="7" t="s">
        <v>233</v>
      </c>
      <c r="E91" s="7" t="s">
        <v>7</v>
      </c>
      <c r="F91" s="10">
        <v>2104</v>
      </c>
      <c r="G91" s="14">
        <v>0</v>
      </c>
      <c r="H91" s="14">
        <f>F91*G91</f>
        <v>0</v>
      </c>
    </row>
    <row r="92" spans="1:8" s="2" customFormat="1" ht="12.75">
      <c r="A92" s="36" t="s">
        <v>234</v>
      </c>
      <c r="B92" s="37"/>
      <c r="C92" s="37"/>
      <c r="D92" s="37"/>
      <c r="E92" s="37"/>
      <c r="F92" s="37"/>
      <c r="G92" s="39"/>
      <c r="H92" s="15">
        <f>SUM(H79,H81,H83,H85,H87,H89,H91)</f>
        <v>0</v>
      </c>
    </row>
    <row r="93" spans="1:8" s="2" customFormat="1" ht="25.5">
      <c r="A93" s="4">
        <v>8</v>
      </c>
      <c r="B93" s="5"/>
      <c r="C93" s="5" t="s">
        <v>213</v>
      </c>
      <c r="D93" s="36" t="s">
        <v>70</v>
      </c>
      <c r="E93" s="37"/>
      <c r="F93" s="37"/>
      <c r="G93" s="37"/>
      <c r="H93" s="39"/>
    </row>
    <row r="94" spans="1:8" s="2" customFormat="1" ht="25.5">
      <c r="A94" s="4" t="s">
        <v>65</v>
      </c>
      <c r="B94" s="5"/>
      <c r="C94" s="5" t="s">
        <v>213</v>
      </c>
      <c r="D94" s="36" t="s">
        <v>52</v>
      </c>
      <c r="E94" s="37"/>
      <c r="F94" s="37"/>
      <c r="G94" s="37"/>
      <c r="H94" s="39"/>
    </row>
    <row r="95" spans="1:8" s="2" customFormat="1" ht="38.25">
      <c r="A95" s="6" t="s">
        <v>445</v>
      </c>
      <c r="B95" s="7" t="s">
        <v>202</v>
      </c>
      <c r="C95" s="7" t="s">
        <v>203</v>
      </c>
      <c r="D95" s="7" t="s">
        <v>204</v>
      </c>
      <c r="E95" s="7" t="s">
        <v>7</v>
      </c>
      <c r="F95" s="10">
        <v>3517.6</v>
      </c>
      <c r="G95" s="14">
        <v>0</v>
      </c>
      <c r="H95" s="14">
        <f>F95*G95</f>
        <v>0</v>
      </c>
    </row>
    <row r="96" spans="1:8" s="2" customFormat="1" ht="25.5">
      <c r="A96" s="4" t="s">
        <v>66</v>
      </c>
      <c r="B96" s="5"/>
      <c r="C96" s="5" t="s">
        <v>201</v>
      </c>
      <c r="D96" s="36" t="s">
        <v>35</v>
      </c>
      <c r="E96" s="37"/>
      <c r="F96" s="37"/>
      <c r="G96" s="37"/>
      <c r="H96" s="39"/>
    </row>
    <row r="97" spans="1:8" s="2" customFormat="1" ht="38.25">
      <c r="A97" s="6" t="s">
        <v>446</v>
      </c>
      <c r="B97" s="7" t="s">
        <v>205</v>
      </c>
      <c r="C97" s="7" t="s">
        <v>206</v>
      </c>
      <c r="D97" s="7" t="s">
        <v>235</v>
      </c>
      <c r="E97" s="7" t="s">
        <v>7</v>
      </c>
      <c r="F97" s="10">
        <v>117.6</v>
      </c>
      <c r="G97" s="14">
        <v>0</v>
      </c>
      <c r="H97" s="14">
        <f>F97*G97</f>
        <v>0</v>
      </c>
    </row>
    <row r="98" spans="1:8" s="2" customFormat="1" ht="25.5">
      <c r="A98" s="4" t="s">
        <v>67</v>
      </c>
      <c r="B98" s="5"/>
      <c r="C98" s="5" t="s">
        <v>213</v>
      </c>
      <c r="D98" s="36" t="s">
        <v>68</v>
      </c>
      <c r="E98" s="37"/>
      <c r="F98" s="37"/>
      <c r="G98" s="37"/>
      <c r="H98" s="39"/>
    </row>
    <row r="99" spans="1:8" s="2" customFormat="1" ht="38.25">
      <c r="A99" s="6" t="s">
        <v>447</v>
      </c>
      <c r="B99" s="7" t="s">
        <v>208</v>
      </c>
      <c r="C99" s="7" t="s">
        <v>206</v>
      </c>
      <c r="D99" s="7" t="s">
        <v>236</v>
      </c>
      <c r="E99" s="7" t="s">
        <v>7</v>
      </c>
      <c r="F99" s="10">
        <v>3517.6</v>
      </c>
      <c r="G99" s="14">
        <v>0</v>
      </c>
      <c r="H99" s="14">
        <f>F99*G99</f>
        <v>0</v>
      </c>
    </row>
    <row r="100" spans="1:8" s="2" customFormat="1" ht="25.5">
      <c r="A100" s="4" t="s">
        <v>69</v>
      </c>
      <c r="B100" s="5"/>
      <c r="C100" s="5" t="s">
        <v>213</v>
      </c>
      <c r="D100" s="36" t="s">
        <v>42</v>
      </c>
      <c r="E100" s="37"/>
      <c r="F100" s="37"/>
      <c r="G100" s="37"/>
      <c r="H100" s="39"/>
    </row>
    <row r="101" spans="1:8" s="2" customFormat="1" ht="51">
      <c r="A101" s="6" t="s">
        <v>448</v>
      </c>
      <c r="B101" s="7" t="s">
        <v>214</v>
      </c>
      <c r="C101" s="7" t="s">
        <v>215</v>
      </c>
      <c r="D101" s="7" t="s">
        <v>523</v>
      </c>
      <c r="E101" s="7" t="s">
        <v>7</v>
      </c>
      <c r="F101" s="10">
        <v>3517.6</v>
      </c>
      <c r="G101" s="14">
        <v>0</v>
      </c>
      <c r="H101" s="14">
        <f>F101*G101</f>
        <v>0</v>
      </c>
    </row>
    <row r="102" spans="1:8" s="2" customFormat="1" ht="12.75">
      <c r="A102" s="36" t="s">
        <v>237</v>
      </c>
      <c r="B102" s="37"/>
      <c r="C102" s="37"/>
      <c r="D102" s="37"/>
      <c r="E102" s="37"/>
      <c r="F102" s="37"/>
      <c r="G102" s="39"/>
      <c r="H102" s="15">
        <f>SUM(H95,H97,H99,H101)</f>
        <v>0</v>
      </c>
    </row>
    <row r="103" spans="1:8" s="2" customFormat="1" ht="25.5">
      <c r="A103" s="4">
        <v>9</v>
      </c>
      <c r="B103" s="5"/>
      <c r="C103" s="5" t="s">
        <v>230</v>
      </c>
      <c r="D103" s="36" t="s">
        <v>524</v>
      </c>
      <c r="E103" s="37"/>
      <c r="F103" s="37"/>
      <c r="G103" s="37"/>
      <c r="H103" s="39"/>
    </row>
    <row r="104" spans="1:8" s="2" customFormat="1" ht="25.5">
      <c r="A104" s="4" t="s">
        <v>71</v>
      </c>
      <c r="B104" s="5"/>
      <c r="C104" s="5" t="s">
        <v>213</v>
      </c>
      <c r="D104" s="36" t="s">
        <v>52</v>
      </c>
      <c r="E104" s="37"/>
      <c r="F104" s="37"/>
      <c r="G104" s="37"/>
      <c r="H104" s="39"/>
    </row>
    <row r="105" spans="1:8" s="2" customFormat="1" ht="38.25">
      <c r="A105" s="6" t="s">
        <v>449</v>
      </c>
      <c r="B105" s="7" t="s">
        <v>202</v>
      </c>
      <c r="C105" s="7" t="s">
        <v>203</v>
      </c>
      <c r="D105" s="7" t="s">
        <v>204</v>
      </c>
      <c r="E105" s="7" t="s">
        <v>7</v>
      </c>
      <c r="F105" s="10">
        <v>3499.2</v>
      </c>
      <c r="G105" s="14">
        <v>0</v>
      </c>
      <c r="H105" s="14">
        <f>F105*G105</f>
        <v>0</v>
      </c>
    </row>
    <row r="106" spans="1:8" s="2" customFormat="1" ht="25.5" customHeight="1">
      <c r="A106" s="4" t="s">
        <v>72</v>
      </c>
      <c r="B106" s="5"/>
      <c r="C106" s="5" t="s">
        <v>201</v>
      </c>
      <c r="D106" s="36" t="s">
        <v>35</v>
      </c>
      <c r="E106" s="37"/>
      <c r="F106" s="37"/>
      <c r="G106" s="37"/>
      <c r="H106" s="39"/>
    </row>
    <row r="107" spans="1:8" s="2" customFormat="1" ht="38.25">
      <c r="A107" s="6" t="s">
        <v>450</v>
      </c>
      <c r="B107" s="7" t="s">
        <v>205</v>
      </c>
      <c r="C107" s="7" t="s">
        <v>206</v>
      </c>
      <c r="D107" s="7" t="s">
        <v>235</v>
      </c>
      <c r="E107" s="7" t="s">
        <v>7</v>
      </c>
      <c r="F107" s="10">
        <v>176</v>
      </c>
      <c r="G107" s="14">
        <v>0</v>
      </c>
      <c r="H107" s="16">
        <f>F107*G107</f>
        <v>0</v>
      </c>
    </row>
    <row r="108" spans="1:8" s="2" customFormat="1" ht="25.5">
      <c r="A108" s="4" t="s">
        <v>73</v>
      </c>
      <c r="B108" s="5"/>
      <c r="C108" s="5" t="s">
        <v>226</v>
      </c>
      <c r="D108" s="36" t="s">
        <v>74</v>
      </c>
      <c r="E108" s="37"/>
      <c r="F108" s="37"/>
      <c r="G108" s="37"/>
      <c r="H108" s="39"/>
    </row>
    <row r="109" spans="1:8" s="2" customFormat="1" ht="38.25">
      <c r="A109" s="6" t="s">
        <v>451</v>
      </c>
      <c r="B109" s="7" t="s">
        <v>208</v>
      </c>
      <c r="C109" s="7" t="s">
        <v>206</v>
      </c>
      <c r="D109" s="7" t="s">
        <v>227</v>
      </c>
      <c r="E109" s="7" t="s">
        <v>7</v>
      </c>
      <c r="F109" s="10">
        <v>3499.2</v>
      </c>
      <c r="G109" s="14">
        <v>0</v>
      </c>
      <c r="H109" s="14">
        <f>F109*G109</f>
        <v>0</v>
      </c>
    </row>
    <row r="110" spans="1:8" s="2" customFormat="1" ht="25.5">
      <c r="A110" s="6" t="s">
        <v>452</v>
      </c>
      <c r="B110" s="7"/>
      <c r="C110" s="7" t="s">
        <v>238</v>
      </c>
      <c r="D110" s="7" t="s">
        <v>239</v>
      </c>
      <c r="E110" s="7" t="s">
        <v>7</v>
      </c>
      <c r="F110" s="10">
        <v>1736.2</v>
      </c>
      <c r="G110" s="14">
        <v>0</v>
      </c>
      <c r="H110" s="14">
        <f>F110*G110</f>
        <v>0</v>
      </c>
    </row>
    <row r="111" spans="1:8" s="2" customFormat="1" ht="12.75">
      <c r="A111" s="4" t="s">
        <v>75</v>
      </c>
      <c r="B111" s="5"/>
      <c r="C111" s="5" t="s">
        <v>214</v>
      </c>
      <c r="D111" s="36" t="s">
        <v>57</v>
      </c>
      <c r="E111" s="37"/>
      <c r="F111" s="37"/>
      <c r="G111" s="37"/>
      <c r="H111" s="39"/>
    </row>
    <row r="112" spans="1:8" s="2" customFormat="1" ht="25.5">
      <c r="A112" s="6" t="s">
        <v>453</v>
      </c>
      <c r="B112" s="7" t="s">
        <v>214</v>
      </c>
      <c r="C112" s="7" t="s">
        <v>215</v>
      </c>
      <c r="D112" s="7" t="s">
        <v>228</v>
      </c>
      <c r="E112" s="7" t="s">
        <v>7</v>
      </c>
      <c r="F112" s="10">
        <v>1157</v>
      </c>
      <c r="G112" s="14">
        <v>0</v>
      </c>
      <c r="H112" s="14">
        <f>F112*G112</f>
        <v>0</v>
      </c>
    </row>
    <row r="113" spans="1:8" s="2" customFormat="1" ht="12.75">
      <c r="A113" s="36" t="s">
        <v>240</v>
      </c>
      <c r="B113" s="37"/>
      <c r="C113" s="37"/>
      <c r="D113" s="37"/>
      <c r="E113" s="37"/>
      <c r="F113" s="37"/>
      <c r="G113" s="39"/>
      <c r="H113" s="15">
        <f>SUM(H105,H107,H109:H110,H112)</f>
        <v>0</v>
      </c>
    </row>
    <row r="114" spans="1:8" s="2" customFormat="1" ht="25.5">
      <c r="A114" s="4">
        <v>10</v>
      </c>
      <c r="B114" s="5"/>
      <c r="C114" s="5" t="s">
        <v>241</v>
      </c>
      <c r="D114" s="36" t="s">
        <v>80</v>
      </c>
      <c r="E114" s="37"/>
      <c r="F114" s="37"/>
      <c r="G114" s="37"/>
      <c r="H114" s="39"/>
    </row>
    <row r="115" spans="1:8" s="2" customFormat="1" ht="12.75">
      <c r="A115" s="4" t="s">
        <v>76</v>
      </c>
      <c r="B115" s="5"/>
      <c r="C115" s="5" t="s">
        <v>242</v>
      </c>
      <c r="D115" s="36" t="s">
        <v>77</v>
      </c>
      <c r="E115" s="37"/>
      <c r="F115" s="37"/>
      <c r="G115" s="37"/>
      <c r="H115" s="39"/>
    </row>
    <row r="116" spans="1:8" s="2" customFormat="1" ht="76.5">
      <c r="A116" s="6" t="s">
        <v>454</v>
      </c>
      <c r="B116" s="7" t="s">
        <v>244</v>
      </c>
      <c r="C116" s="7" t="s">
        <v>245</v>
      </c>
      <c r="D116" s="7" t="s">
        <v>246</v>
      </c>
      <c r="E116" s="7" t="s">
        <v>7</v>
      </c>
      <c r="F116" s="10">
        <v>1000</v>
      </c>
      <c r="G116" s="14">
        <v>0</v>
      </c>
      <c r="H116" s="14">
        <f>F116*G116</f>
        <v>0</v>
      </c>
    </row>
    <row r="117" spans="1:8" s="2" customFormat="1" ht="25.5">
      <c r="A117" s="6" t="s">
        <v>455</v>
      </c>
      <c r="B117" s="7" t="s">
        <v>244</v>
      </c>
      <c r="C117" s="7" t="s">
        <v>248</v>
      </c>
      <c r="D117" s="7" t="s">
        <v>249</v>
      </c>
      <c r="E117" s="7" t="s">
        <v>14</v>
      </c>
      <c r="F117" s="10">
        <v>10</v>
      </c>
      <c r="G117" s="14">
        <v>0</v>
      </c>
      <c r="H117" s="14">
        <f aca="true" t="shared" si="1" ref="H117:H122">F117*G117</f>
        <v>0</v>
      </c>
    </row>
    <row r="118" spans="1:8" s="2" customFormat="1" ht="76.5">
      <c r="A118" s="6" t="s">
        <v>456</v>
      </c>
      <c r="B118" s="7" t="s">
        <v>244</v>
      </c>
      <c r="C118" s="7" t="s">
        <v>245</v>
      </c>
      <c r="D118" s="7" t="s">
        <v>250</v>
      </c>
      <c r="E118" s="7" t="s">
        <v>7</v>
      </c>
      <c r="F118" s="10">
        <v>33.84</v>
      </c>
      <c r="G118" s="14">
        <v>0</v>
      </c>
      <c r="H118" s="14">
        <f t="shared" si="1"/>
        <v>0</v>
      </c>
    </row>
    <row r="119" spans="1:8" s="2" customFormat="1" ht="38.25">
      <c r="A119" s="6" t="s">
        <v>457</v>
      </c>
      <c r="B119" s="7" t="s">
        <v>244</v>
      </c>
      <c r="C119" s="7" t="s">
        <v>251</v>
      </c>
      <c r="D119" s="7" t="s">
        <v>252</v>
      </c>
      <c r="E119" s="7" t="s">
        <v>128</v>
      </c>
      <c r="F119" s="10">
        <v>68</v>
      </c>
      <c r="G119" s="14">
        <v>0</v>
      </c>
      <c r="H119" s="14">
        <f t="shared" si="1"/>
        <v>0</v>
      </c>
    </row>
    <row r="120" spans="1:8" s="2" customFormat="1" ht="25.5">
      <c r="A120" s="6" t="s">
        <v>458</v>
      </c>
      <c r="B120" s="7" t="s">
        <v>244</v>
      </c>
      <c r="C120" s="7" t="s">
        <v>253</v>
      </c>
      <c r="D120" s="7" t="s">
        <v>254</v>
      </c>
      <c r="E120" s="7" t="s">
        <v>14</v>
      </c>
      <c r="F120" s="10">
        <v>19.22</v>
      </c>
      <c r="G120" s="14">
        <v>0</v>
      </c>
      <c r="H120" s="14">
        <f t="shared" si="1"/>
        <v>0</v>
      </c>
    </row>
    <row r="121" spans="1:8" s="2" customFormat="1" ht="51">
      <c r="A121" s="6" t="s">
        <v>243</v>
      </c>
      <c r="B121" s="7" t="s">
        <v>244</v>
      </c>
      <c r="C121" s="7" t="s">
        <v>150</v>
      </c>
      <c r="D121" s="7" t="s">
        <v>255</v>
      </c>
      <c r="E121" s="7" t="s">
        <v>14</v>
      </c>
      <c r="F121" s="10">
        <v>120</v>
      </c>
      <c r="G121" s="14">
        <v>0</v>
      </c>
      <c r="H121" s="14">
        <f t="shared" si="1"/>
        <v>0</v>
      </c>
    </row>
    <row r="122" spans="1:8" s="2" customFormat="1" ht="25.5">
      <c r="A122" s="6" t="s">
        <v>247</v>
      </c>
      <c r="B122" s="7" t="s">
        <v>244</v>
      </c>
      <c r="C122" s="7" t="s">
        <v>256</v>
      </c>
      <c r="D122" s="7" t="s">
        <v>257</v>
      </c>
      <c r="E122" s="7" t="s">
        <v>23</v>
      </c>
      <c r="F122" s="10">
        <v>22.2</v>
      </c>
      <c r="G122" s="14">
        <v>0</v>
      </c>
      <c r="H122" s="14">
        <f t="shared" si="1"/>
        <v>0</v>
      </c>
    </row>
    <row r="123" spans="1:8" s="2" customFormat="1" ht="12.75" customHeight="1">
      <c r="A123" s="4" t="s">
        <v>78</v>
      </c>
      <c r="B123" s="5"/>
      <c r="C123" s="5" t="s">
        <v>258</v>
      </c>
      <c r="D123" s="36" t="s">
        <v>79</v>
      </c>
      <c r="E123" s="37"/>
      <c r="F123" s="37"/>
      <c r="G123" s="37"/>
      <c r="H123" s="39"/>
    </row>
    <row r="124" spans="1:8" s="2" customFormat="1" ht="51">
      <c r="A124" s="6" t="s">
        <v>459</v>
      </c>
      <c r="B124" s="7" t="s">
        <v>179</v>
      </c>
      <c r="C124" s="7" t="s">
        <v>259</v>
      </c>
      <c r="D124" s="7" t="s">
        <v>260</v>
      </c>
      <c r="E124" s="7" t="s">
        <v>23</v>
      </c>
      <c r="F124" s="18">
        <v>400</v>
      </c>
      <c r="G124" s="19">
        <v>0</v>
      </c>
      <c r="H124" s="20">
        <f>F124*G124</f>
        <v>0</v>
      </c>
    </row>
    <row r="125" spans="1:8" s="2" customFormat="1" ht="51">
      <c r="A125" s="6" t="s">
        <v>501</v>
      </c>
      <c r="B125" s="7" t="s">
        <v>261</v>
      </c>
      <c r="C125" s="7" t="s">
        <v>262</v>
      </c>
      <c r="D125" s="7" t="s">
        <v>263</v>
      </c>
      <c r="E125" s="7" t="s">
        <v>23</v>
      </c>
      <c r="F125" s="18">
        <v>350</v>
      </c>
      <c r="G125" s="19">
        <v>0</v>
      </c>
      <c r="H125" s="30">
        <f>F125*G125</f>
        <v>0</v>
      </c>
    </row>
    <row r="126" spans="1:8" s="2" customFormat="1" ht="12.75">
      <c r="A126" s="36" t="s">
        <v>264</v>
      </c>
      <c r="B126" s="37"/>
      <c r="C126" s="37"/>
      <c r="D126" s="37"/>
      <c r="E126" s="37"/>
      <c r="F126" s="37"/>
      <c r="G126" s="39"/>
      <c r="H126" s="15">
        <f>SUM(H116:H122,H124:H125)</f>
        <v>0</v>
      </c>
    </row>
    <row r="127" spans="1:8" s="2" customFormat="1" ht="12.75">
      <c r="A127" s="4">
        <v>11</v>
      </c>
      <c r="B127" s="5"/>
      <c r="C127" s="5"/>
      <c r="D127" s="36" t="s">
        <v>89</v>
      </c>
      <c r="E127" s="37"/>
      <c r="F127" s="37"/>
      <c r="G127" s="37"/>
      <c r="H127" s="39"/>
    </row>
    <row r="128" spans="1:8" s="2" customFormat="1" ht="12.75">
      <c r="A128" s="4" t="s">
        <v>81</v>
      </c>
      <c r="B128" s="5"/>
      <c r="C128" s="5" t="s">
        <v>265</v>
      </c>
      <c r="D128" s="36" t="s">
        <v>82</v>
      </c>
      <c r="E128" s="37"/>
      <c r="F128" s="37"/>
      <c r="G128" s="37"/>
      <c r="H128" s="39"/>
    </row>
    <row r="129" spans="1:8" s="2" customFormat="1" ht="51">
      <c r="A129" s="6" t="s">
        <v>502</v>
      </c>
      <c r="B129" s="7" t="s">
        <v>265</v>
      </c>
      <c r="C129" s="7" t="s">
        <v>259</v>
      </c>
      <c r="D129" s="7" t="s">
        <v>260</v>
      </c>
      <c r="E129" s="7" t="s">
        <v>23</v>
      </c>
      <c r="F129" s="10">
        <v>233.6</v>
      </c>
      <c r="G129" s="14">
        <v>0</v>
      </c>
      <c r="H129" s="14">
        <f>F129*G129</f>
        <v>0</v>
      </c>
    </row>
    <row r="130" spans="1:8" s="2" customFormat="1" ht="38.25">
      <c r="A130" s="6" t="s">
        <v>460</v>
      </c>
      <c r="B130" s="7" t="s">
        <v>265</v>
      </c>
      <c r="C130" s="7" t="s">
        <v>266</v>
      </c>
      <c r="D130" s="7" t="s">
        <v>267</v>
      </c>
      <c r="E130" s="7" t="s">
        <v>14</v>
      </c>
      <c r="F130" s="10">
        <v>292</v>
      </c>
      <c r="G130" s="14">
        <v>0</v>
      </c>
      <c r="H130" s="14">
        <f>F130*G130</f>
        <v>0</v>
      </c>
    </row>
    <row r="131" spans="1:8" s="2" customFormat="1" ht="38.25">
      <c r="A131" s="6" t="s">
        <v>461</v>
      </c>
      <c r="B131" s="7" t="s">
        <v>265</v>
      </c>
      <c r="C131" s="7" t="s">
        <v>268</v>
      </c>
      <c r="D131" s="7" t="s">
        <v>269</v>
      </c>
      <c r="E131" s="7" t="s">
        <v>23</v>
      </c>
      <c r="F131" s="10">
        <v>255.21</v>
      </c>
      <c r="G131" s="14">
        <v>0</v>
      </c>
      <c r="H131" s="14">
        <f>F131*G131</f>
        <v>0</v>
      </c>
    </row>
    <row r="132" spans="1:8" s="2" customFormat="1" ht="25.5">
      <c r="A132" s="6" t="s">
        <v>462</v>
      </c>
      <c r="B132" s="7" t="s">
        <v>265</v>
      </c>
      <c r="C132" s="7" t="s">
        <v>270</v>
      </c>
      <c r="D132" s="7" t="s">
        <v>271</v>
      </c>
      <c r="E132" s="7" t="s">
        <v>3</v>
      </c>
      <c r="F132" s="10">
        <v>56</v>
      </c>
      <c r="G132" s="14">
        <v>0</v>
      </c>
      <c r="H132" s="14">
        <f>F132*G132</f>
        <v>0</v>
      </c>
    </row>
    <row r="133" spans="1:8" s="2" customFormat="1" ht="12.75">
      <c r="A133" s="4" t="s">
        <v>83</v>
      </c>
      <c r="B133" s="5"/>
      <c r="C133" s="5" t="s">
        <v>265</v>
      </c>
      <c r="D133" s="36" t="s">
        <v>84</v>
      </c>
      <c r="E133" s="37"/>
      <c r="F133" s="37"/>
      <c r="G133" s="37"/>
      <c r="H133" s="39"/>
    </row>
    <row r="134" spans="1:8" s="2" customFormat="1" ht="51">
      <c r="A134" s="6" t="s">
        <v>503</v>
      </c>
      <c r="B134" s="7" t="s">
        <v>265</v>
      </c>
      <c r="C134" s="7" t="s">
        <v>259</v>
      </c>
      <c r="D134" s="7" t="s">
        <v>260</v>
      </c>
      <c r="E134" s="7" t="s">
        <v>23</v>
      </c>
      <c r="F134" s="10">
        <v>55.44</v>
      </c>
      <c r="G134" s="14">
        <v>0</v>
      </c>
      <c r="H134" s="14">
        <f>F134*G134</f>
        <v>0</v>
      </c>
    </row>
    <row r="135" spans="1:8" s="2" customFormat="1" ht="38.25">
      <c r="A135" s="6" t="s">
        <v>463</v>
      </c>
      <c r="B135" s="7" t="s">
        <v>265</v>
      </c>
      <c r="C135" s="7" t="s">
        <v>266</v>
      </c>
      <c r="D135" s="7" t="s">
        <v>272</v>
      </c>
      <c r="E135" s="7" t="s">
        <v>14</v>
      </c>
      <c r="F135" s="10">
        <v>33</v>
      </c>
      <c r="G135" s="14">
        <v>0</v>
      </c>
      <c r="H135" s="14">
        <f>F135*G135</f>
        <v>0</v>
      </c>
    </row>
    <row r="136" spans="1:8" s="2" customFormat="1" ht="38.25">
      <c r="A136" s="6" t="s">
        <v>464</v>
      </c>
      <c r="B136" s="7" t="s">
        <v>265</v>
      </c>
      <c r="C136" s="7" t="s">
        <v>268</v>
      </c>
      <c r="D136" s="7" t="s">
        <v>269</v>
      </c>
      <c r="E136" s="7" t="s">
        <v>23</v>
      </c>
      <c r="F136" s="10">
        <v>33.51</v>
      </c>
      <c r="G136" s="14">
        <v>0</v>
      </c>
      <c r="H136" s="14">
        <f>F136*G136</f>
        <v>0</v>
      </c>
    </row>
    <row r="137" spans="1:8" s="2" customFormat="1" ht="25.5">
      <c r="A137" s="6" t="s">
        <v>465</v>
      </c>
      <c r="B137" s="7" t="s">
        <v>265</v>
      </c>
      <c r="C137" s="7" t="s">
        <v>270</v>
      </c>
      <c r="D137" s="7" t="s">
        <v>273</v>
      </c>
      <c r="E137" s="7" t="s">
        <v>3</v>
      </c>
      <c r="F137" s="10">
        <v>11</v>
      </c>
      <c r="G137" s="14">
        <v>0</v>
      </c>
      <c r="H137" s="14">
        <f>F137*G137</f>
        <v>0</v>
      </c>
    </row>
    <row r="138" spans="1:8" s="2" customFormat="1" ht="12.75">
      <c r="A138" s="4" t="s">
        <v>85</v>
      </c>
      <c r="B138" s="5"/>
      <c r="C138" s="5" t="s">
        <v>265</v>
      </c>
      <c r="D138" s="36" t="s">
        <v>86</v>
      </c>
      <c r="E138" s="37"/>
      <c r="F138" s="37"/>
      <c r="G138" s="37"/>
      <c r="H138" s="39"/>
    </row>
    <row r="139" spans="1:8" s="2" customFormat="1" ht="51">
      <c r="A139" s="6" t="s">
        <v>504</v>
      </c>
      <c r="B139" s="7" t="s">
        <v>265</v>
      </c>
      <c r="C139" s="7" t="s">
        <v>259</v>
      </c>
      <c r="D139" s="7" t="s">
        <v>260</v>
      </c>
      <c r="E139" s="7" t="s">
        <v>23</v>
      </c>
      <c r="F139" s="10">
        <v>71.28</v>
      </c>
      <c r="G139" s="14">
        <v>0</v>
      </c>
      <c r="H139" s="14">
        <f aca="true" t="shared" si="2" ref="H139:H144">F139*G139</f>
        <v>0</v>
      </c>
    </row>
    <row r="140" spans="1:8" s="2" customFormat="1" ht="25.5">
      <c r="A140" s="6" t="s">
        <v>466</v>
      </c>
      <c r="B140" s="7" t="s">
        <v>274</v>
      </c>
      <c r="C140" s="7" t="s">
        <v>275</v>
      </c>
      <c r="D140" s="7" t="s">
        <v>276</v>
      </c>
      <c r="E140" s="7" t="s">
        <v>23</v>
      </c>
      <c r="F140" s="10">
        <v>13.73</v>
      </c>
      <c r="G140" s="14">
        <v>0</v>
      </c>
      <c r="H140" s="14">
        <f t="shared" si="2"/>
        <v>0</v>
      </c>
    </row>
    <row r="141" spans="1:8" s="2" customFormat="1" ht="38.25">
      <c r="A141" s="6" t="s">
        <v>467</v>
      </c>
      <c r="B141" s="7" t="s">
        <v>265</v>
      </c>
      <c r="C141" s="7" t="s">
        <v>266</v>
      </c>
      <c r="D141" s="7" t="s">
        <v>277</v>
      </c>
      <c r="E141" s="7" t="s">
        <v>14</v>
      </c>
      <c r="F141" s="10">
        <v>33</v>
      </c>
      <c r="G141" s="14">
        <v>0</v>
      </c>
      <c r="H141" s="14">
        <f t="shared" si="2"/>
        <v>0</v>
      </c>
    </row>
    <row r="142" spans="1:8" s="2" customFormat="1" ht="38.25">
      <c r="A142" s="6" t="s">
        <v>468</v>
      </c>
      <c r="B142" s="7" t="s">
        <v>265</v>
      </c>
      <c r="C142" s="7" t="s">
        <v>268</v>
      </c>
      <c r="D142" s="7" t="s">
        <v>269</v>
      </c>
      <c r="E142" s="7" t="s">
        <v>23</v>
      </c>
      <c r="F142" s="10">
        <v>29.53</v>
      </c>
      <c r="G142" s="14">
        <v>0</v>
      </c>
      <c r="H142" s="14">
        <f t="shared" si="2"/>
        <v>0</v>
      </c>
    </row>
    <row r="143" spans="1:8" s="2" customFormat="1" ht="51">
      <c r="A143" s="6" t="s">
        <v>469</v>
      </c>
      <c r="B143" s="7" t="s">
        <v>265</v>
      </c>
      <c r="C143" s="7" t="s">
        <v>278</v>
      </c>
      <c r="D143" s="7" t="s">
        <v>279</v>
      </c>
      <c r="E143" s="7" t="s">
        <v>7</v>
      </c>
      <c r="F143" s="10">
        <v>400</v>
      </c>
      <c r="G143" s="14">
        <v>0</v>
      </c>
      <c r="H143" s="14">
        <f t="shared" si="2"/>
        <v>0</v>
      </c>
    </row>
    <row r="144" spans="1:8" s="2" customFormat="1" ht="25.5">
      <c r="A144" s="6" t="s">
        <v>470</v>
      </c>
      <c r="B144" s="7" t="s">
        <v>265</v>
      </c>
      <c r="C144" s="7" t="s">
        <v>270</v>
      </c>
      <c r="D144" s="7" t="s">
        <v>280</v>
      </c>
      <c r="E144" s="7" t="s">
        <v>3</v>
      </c>
      <c r="F144" s="10">
        <v>7</v>
      </c>
      <c r="G144" s="14">
        <v>0</v>
      </c>
      <c r="H144" s="14">
        <f t="shared" si="2"/>
        <v>0</v>
      </c>
    </row>
    <row r="145" spans="1:8" s="2" customFormat="1" ht="12.75">
      <c r="A145" s="4" t="s">
        <v>87</v>
      </c>
      <c r="B145" s="5"/>
      <c r="C145" s="5"/>
      <c r="D145" s="36" t="s">
        <v>88</v>
      </c>
      <c r="E145" s="37"/>
      <c r="F145" s="37"/>
      <c r="G145" s="37"/>
      <c r="H145" s="39"/>
    </row>
    <row r="146" spans="1:8" s="2" customFormat="1" ht="51">
      <c r="A146" s="6" t="s">
        <v>505</v>
      </c>
      <c r="B146" s="7" t="s">
        <v>265</v>
      </c>
      <c r="C146" s="7" t="s">
        <v>259</v>
      </c>
      <c r="D146" s="7" t="s">
        <v>260</v>
      </c>
      <c r="E146" s="7" t="s">
        <v>23</v>
      </c>
      <c r="F146" s="10">
        <v>314.68</v>
      </c>
      <c r="G146" s="14">
        <v>0</v>
      </c>
      <c r="H146" s="14">
        <f>F146*G146</f>
        <v>0</v>
      </c>
    </row>
    <row r="147" spans="1:8" s="2" customFormat="1" ht="51">
      <c r="A147" s="6" t="s">
        <v>471</v>
      </c>
      <c r="B147" s="7" t="s">
        <v>265</v>
      </c>
      <c r="C147" s="7" t="s">
        <v>268</v>
      </c>
      <c r="D147" s="7" t="s">
        <v>283</v>
      </c>
      <c r="E147" s="7" t="s">
        <v>23</v>
      </c>
      <c r="F147" s="10">
        <v>255.76</v>
      </c>
      <c r="G147" s="14">
        <v>0</v>
      </c>
      <c r="H147" s="14">
        <f aca="true" t="shared" si="3" ref="H147:H154">F147*G147</f>
        <v>0</v>
      </c>
    </row>
    <row r="148" spans="1:8" s="2" customFormat="1" ht="51">
      <c r="A148" s="6" t="s">
        <v>472</v>
      </c>
      <c r="B148" s="7" t="s">
        <v>265</v>
      </c>
      <c r="C148" s="7" t="s">
        <v>278</v>
      </c>
      <c r="D148" s="7" t="s">
        <v>279</v>
      </c>
      <c r="E148" s="7" t="s">
        <v>7</v>
      </c>
      <c r="F148" s="10">
        <v>296.42</v>
      </c>
      <c r="G148" s="14">
        <v>0</v>
      </c>
      <c r="H148" s="14">
        <f t="shared" si="3"/>
        <v>0</v>
      </c>
    </row>
    <row r="149" spans="1:8" s="2" customFormat="1" ht="25.5">
      <c r="A149" s="6" t="s">
        <v>473</v>
      </c>
      <c r="B149" s="7" t="s">
        <v>265</v>
      </c>
      <c r="C149" s="7" t="s">
        <v>285</v>
      </c>
      <c r="D149" s="7" t="s">
        <v>286</v>
      </c>
      <c r="E149" s="7" t="s">
        <v>23</v>
      </c>
      <c r="F149" s="10">
        <v>14.03</v>
      </c>
      <c r="G149" s="14">
        <v>0</v>
      </c>
      <c r="H149" s="14">
        <f t="shared" si="3"/>
        <v>0</v>
      </c>
    </row>
    <row r="150" spans="1:8" s="2" customFormat="1" ht="38.25">
      <c r="A150" s="6" t="s">
        <v>474</v>
      </c>
      <c r="B150" s="7" t="s">
        <v>265</v>
      </c>
      <c r="C150" s="7" t="s">
        <v>150</v>
      </c>
      <c r="D150" s="7" t="s">
        <v>287</v>
      </c>
      <c r="E150" s="7" t="s">
        <v>14</v>
      </c>
      <c r="F150" s="10">
        <v>14</v>
      </c>
      <c r="G150" s="14">
        <v>0</v>
      </c>
      <c r="H150" s="14">
        <f t="shared" si="3"/>
        <v>0</v>
      </c>
    </row>
    <row r="151" spans="1:8" s="2" customFormat="1" ht="38.25">
      <c r="A151" s="6" t="s">
        <v>475</v>
      </c>
      <c r="B151" s="7" t="s">
        <v>265</v>
      </c>
      <c r="C151" s="7" t="s">
        <v>288</v>
      </c>
      <c r="D151" s="7" t="s">
        <v>289</v>
      </c>
      <c r="E151" s="7" t="s">
        <v>23</v>
      </c>
      <c r="F151" s="10">
        <v>16.92</v>
      </c>
      <c r="G151" s="14">
        <v>0</v>
      </c>
      <c r="H151" s="14">
        <f t="shared" si="3"/>
        <v>0</v>
      </c>
    </row>
    <row r="152" spans="1:8" s="2" customFormat="1" ht="25.5">
      <c r="A152" s="6" t="s">
        <v>281</v>
      </c>
      <c r="B152" s="7" t="s">
        <v>265</v>
      </c>
      <c r="C152" s="7" t="s">
        <v>290</v>
      </c>
      <c r="D152" s="7" t="s">
        <v>291</v>
      </c>
      <c r="E152" s="7" t="s">
        <v>292</v>
      </c>
      <c r="F152" s="10">
        <v>4.47</v>
      </c>
      <c r="G152" s="14">
        <v>0</v>
      </c>
      <c r="H152" s="14">
        <f t="shared" si="3"/>
        <v>0</v>
      </c>
    </row>
    <row r="153" spans="1:8" s="2" customFormat="1" ht="51">
      <c r="A153" s="6" t="s">
        <v>282</v>
      </c>
      <c r="B153" s="7" t="s">
        <v>265</v>
      </c>
      <c r="C153" s="7" t="s">
        <v>293</v>
      </c>
      <c r="D153" s="7" t="s">
        <v>294</v>
      </c>
      <c r="E153" s="7" t="s">
        <v>7</v>
      </c>
      <c r="F153" s="10">
        <v>164.03</v>
      </c>
      <c r="G153" s="14">
        <v>0</v>
      </c>
      <c r="H153" s="14">
        <f t="shared" si="3"/>
        <v>0</v>
      </c>
    </row>
    <row r="154" spans="1:8" s="2" customFormat="1" ht="51">
      <c r="A154" s="6" t="s">
        <v>284</v>
      </c>
      <c r="B154" s="7" t="s">
        <v>265</v>
      </c>
      <c r="C154" s="7" t="s">
        <v>295</v>
      </c>
      <c r="D154" s="7" t="s">
        <v>296</v>
      </c>
      <c r="E154" s="7" t="s">
        <v>7</v>
      </c>
      <c r="F154" s="10">
        <v>52.1</v>
      </c>
      <c r="G154" s="14">
        <v>0</v>
      </c>
      <c r="H154" s="14">
        <f t="shared" si="3"/>
        <v>0</v>
      </c>
    </row>
    <row r="155" spans="1:8" s="2" customFormat="1" ht="12.75">
      <c r="A155" s="36" t="s">
        <v>297</v>
      </c>
      <c r="B155" s="37"/>
      <c r="C155" s="37"/>
      <c r="D155" s="37"/>
      <c r="E155" s="37"/>
      <c r="F155" s="37"/>
      <c r="G155" s="39"/>
      <c r="H155" s="15">
        <f>SUM(H129:H132,H134:H137,H139:H144,H146:H154)</f>
        <v>0</v>
      </c>
    </row>
    <row r="156" spans="1:8" s="2" customFormat="1" ht="25.5">
      <c r="A156" s="4">
        <v>12</v>
      </c>
      <c r="B156" s="5"/>
      <c r="C156" s="5" t="s">
        <v>298</v>
      </c>
      <c r="D156" s="36" t="s">
        <v>101</v>
      </c>
      <c r="E156" s="37"/>
      <c r="F156" s="37"/>
      <c r="G156" s="37"/>
      <c r="H156" s="39"/>
    </row>
    <row r="157" spans="1:8" s="2" customFormat="1" ht="25.5">
      <c r="A157" s="4" t="s">
        <v>90</v>
      </c>
      <c r="B157" s="5"/>
      <c r="C157" s="5" t="s">
        <v>241</v>
      </c>
      <c r="D157" s="36" t="s">
        <v>91</v>
      </c>
      <c r="E157" s="37"/>
      <c r="F157" s="37"/>
      <c r="G157" s="37"/>
      <c r="H157" s="39"/>
    </row>
    <row r="158" spans="1:8" s="2" customFormat="1" ht="38.25">
      <c r="A158" s="6" t="s">
        <v>506</v>
      </c>
      <c r="B158" s="7" t="s">
        <v>244</v>
      </c>
      <c r="C158" s="7" t="s">
        <v>299</v>
      </c>
      <c r="D158" s="7" t="s">
        <v>525</v>
      </c>
      <c r="E158" s="7" t="s">
        <v>7</v>
      </c>
      <c r="F158" s="10">
        <v>4332.59</v>
      </c>
      <c r="G158" s="14">
        <v>0</v>
      </c>
      <c r="H158" s="14">
        <f>F158*G158</f>
        <v>0</v>
      </c>
    </row>
    <row r="159" spans="1:8" s="2" customFormat="1" ht="25.5">
      <c r="A159" s="4" t="s">
        <v>92</v>
      </c>
      <c r="B159" s="5"/>
      <c r="C159" s="5" t="s">
        <v>298</v>
      </c>
      <c r="D159" s="36" t="s">
        <v>93</v>
      </c>
      <c r="E159" s="37"/>
      <c r="F159" s="37"/>
      <c r="G159" s="37"/>
      <c r="H159" s="39"/>
    </row>
    <row r="160" spans="1:8" s="2" customFormat="1" ht="25.5">
      <c r="A160" s="6" t="s">
        <v>507</v>
      </c>
      <c r="B160" s="7" t="s">
        <v>274</v>
      </c>
      <c r="C160" s="7" t="s">
        <v>300</v>
      </c>
      <c r="D160" s="7" t="s">
        <v>301</v>
      </c>
      <c r="E160" s="7" t="s">
        <v>128</v>
      </c>
      <c r="F160" s="10">
        <v>28</v>
      </c>
      <c r="G160" s="14">
        <v>0</v>
      </c>
      <c r="H160" s="14">
        <f>F160*G160</f>
        <v>0</v>
      </c>
    </row>
    <row r="161" spans="1:8" s="2" customFormat="1" ht="51">
      <c r="A161" s="6" t="s">
        <v>476</v>
      </c>
      <c r="B161" s="7" t="s">
        <v>274</v>
      </c>
      <c r="C161" s="7" t="s">
        <v>302</v>
      </c>
      <c r="D161" s="7" t="s">
        <v>303</v>
      </c>
      <c r="E161" s="7" t="s">
        <v>3</v>
      </c>
      <c r="F161" s="10">
        <v>3</v>
      </c>
      <c r="G161" s="14">
        <v>0</v>
      </c>
      <c r="H161" s="14">
        <f>F161*G161</f>
        <v>0</v>
      </c>
    </row>
    <row r="162" spans="1:8" s="2" customFormat="1" ht="38.25">
      <c r="A162" s="6" t="s">
        <v>477</v>
      </c>
      <c r="B162" s="7" t="s">
        <v>274</v>
      </c>
      <c r="C162" s="7" t="s">
        <v>304</v>
      </c>
      <c r="D162" s="7" t="s">
        <v>305</v>
      </c>
      <c r="E162" s="7" t="s">
        <v>14</v>
      </c>
      <c r="F162" s="10">
        <v>32</v>
      </c>
      <c r="G162" s="14">
        <v>0</v>
      </c>
      <c r="H162" s="14">
        <f>F162*G162</f>
        <v>0</v>
      </c>
    </row>
    <row r="163" spans="1:8" s="2" customFormat="1" ht="12.75">
      <c r="A163" s="4" t="s">
        <v>94</v>
      </c>
      <c r="B163" s="5"/>
      <c r="C163" s="5"/>
      <c r="D163" s="36" t="s">
        <v>95</v>
      </c>
      <c r="E163" s="37"/>
      <c r="F163" s="37"/>
      <c r="G163" s="37"/>
      <c r="H163" s="39"/>
    </row>
    <row r="164" spans="1:8" s="2" customFormat="1" ht="76.5">
      <c r="A164" s="6" t="s">
        <v>508</v>
      </c>
      <c r="B164" s="7"/>
      <c r="C164" s="7" t="s">
        <v>150</v>
      </c>
      <c r="D164" s="7" t="s">
        <v>306</v>
      </c>
      <c r="E164" s="7" t="s">
        <v>100</v>
      </c>
      <c r="F164" s="10">
        <v>45</v>
      </c>
      <c r="G164" s="14">
        <v>0</v>
      </c>
      <c r="H164" s="14">
        <f>F164*G164</f>
        <v>0</v>
      </c>
    </row>
    <row r="165" spans="1:8" s="2" customFormat="1" ht="25.5">
      <c r="A165" s="4" t="s">
        <v>96</v>
      </c>
      <c r="B165" s="5"/>
      <c r="C165" s="5" t="s">
        <v>298</v>
      </c>
      <c r="D165" s="36" t="s">
        <v>97</v>
      </c>
      <c r="E165" s="37"/>
      <c r="F165" s="37"/>
      <c r="G165" s="37"/>
      <c r="H165" s="39"/>
    </row>
    <row r="166" spans="1:8" s="2" customFormat="1" ht="25.5">
      <c r="A166" s="6" t="s">
        <v>509</v>
      </c>
      <c r="B166" s="7" t="s">
        <v>274</v>
      </c>
      <c r="C166" s="7" t="s">
        <v>307</v>
      </c>
      <c r="D166" s="7" t="s">
        <v>308</v>
      </c>
      <c r="E166" s="7" t="s">
        <v>14</v>
      </c>
      <c r="F166" s="10">
        <v>30</v>
      </c>
      <c r="G166" s="14">
        <v>0</v>
      </c>
      <c r="H166" s="14">
        <f>F166*G166</f>
        <v>0</v>
      </c>
    </row>
    <row r="167" spans="1:8" s="2" customFormat="1" ht="25.5">
      <c r="A167" s="6" t="s">
        <v>478</v>
      </c>
      <c r="B167" s="7" t="s">
        <v>274</v>
      </c>
      <c r="C167" s="7" t="s">
        <v>304</v>
      </c>
      <c r="D167" s="7" t="s">
        <v>309</v>
      </c>
      <c r="E167" s="7" t="s">
        <v>14</v>
      </c>
      <c r="F167" s="10">
        <v>30</v>
      </c>
      <c r="G167" s="14">
        <v>0</v>
      </c>
      <c r="H167" s="14">
        <f>F167*G167</f>
        <v>0</v>
      </c>
    </row>
    <row r="168" spans="1:8" s="2" customFormat="1" ht="25.5">
      <c r="A168" s="6" t="s">
        <v>479</v>
      </c>
      <c r="B168" s="7" t="s">
        <v>274</v>
      </c>
      <c r="C168" s="7" t="s">
        <v>310</v>
      </c>
      <c r="D168" s="7" t="s">
        <v>311</v>
      </c>
      <c r="E168" s="7" t="s">
        <v>23</v>
      </c>
      <c r="F168" s="10">
        <v>19.2</v>
      </c>
      <c r="G168" s="14">
        <v>0</v>
      </c>
      <c r="H168" s="14">
        <f>F168*G168</f>
        <v>0</v>
      </c>
    </row>
    <row r="169" spans="1:8" s="2" customFormat="1" ht="25.5">
      <c r="A169" s="6" t="s">
        <v>480</v>
      </c>
      <c r="B169" s="7" t="s">
        <v>274</v>
      </c>
      <c r="C169" s="7" t="s">
        <v>312</v>
      </c>
      <c r="D169" s="7" t="s">
        <v>313</v>
      </c>
      <c r="E169" s="7" t="s">
        <v>14</v>
      </c>
      <c r="F169" s="10">
        <v>60</v>
      </c>
      <c r="G169" s="14">
        <v>0</v>
      </c>
      <c r="H169" s="14">
        <f>F169*G169</f>
        <v>0</v>
      </c>
    </row>
    <row r="170" spans="1:8" s="2" customFormat="1" ht="25.5">
      <c r="A170" s="6" t="s">
        <v>481</v>
      </c>
      <c r="B170" s="7" t="s">
        <v>274</v>
      </c>
      <c r="C170" s="7" t="s">
        <v>314</v>
      </c>
      <c r="D170" s="7" t="s">
        <v>315</v>
      </c>
      <c r="E170" s="7" t="s">
        <v>23</v>
      </c>
      <c r="F170" s="10">
        <v>4.8</v>
      </c>
      <c r="G170" s="14">
        <v>0</v>
      </c>
      <c r="H170" s="14">
        <f>F170*G170</f>
        <v>0</v>
      </c>
    </row>
    <row r="171" spans="1:8" s="2" customFormat="1" ht="12.75">
      <c r="A171" s="4" t="s">
        <v>98</v>
      </c>
      <c r="B171" s="5"/>
      <c r="C171" s="5"/>
      <c r="D171" s="36" t="s">
        <v>99</v>
      </c>
      <c r="E171" s="37"/>
      <c r="F171" s="37"/>
      <c r="G171" s="37"/>
      <c r="H171" s="39"/>
    </row>
    <row r="172" spans="1:8" s="2" customFormat="1" ht="141" customHeight="1">
      <c r="A172" s="6" t="s">
        <v>510</v>
      </c>
      <c r="B172" s="7" t="s">
        <v>274</v>
      </c>
      <c r="C172" s="7" t="s">
        <v>150</v>
      </c>
      <c r="D172" s="7" t="s">
        <v>526</v>
      </c>
      <c r="E172" s="7" t="s">
        <v>100</v>
      </c>
      <c r="F172" s="10">
        <v>1</v>
      </c>
      <c r="G172" s="14">
        <v>0</v>
      </c>
      <c r="H172" s="14">
        <f>F172*G172</f>
        <v>0</v>
      </c>
    </row>
    <row r="173" spans="1:8" s="2" customFormat="1" ht="12.75">
      <c r="A173" s="36" t="s">
        <v>316</v>
      </c>
      <c r="B173" s="37"/>
      <c r="C173" s="37"/>
      <c r="D173" s="37"/>
      <c r="E173" s="37"/>
      <c r="F173" s="37"/>
      <c r="G173" s="39"/>
      <c r="H173" s="15">
        <f>SUM(H158,H160:H162,H164,H166:H170,H172)</f>
        <v>0</v>
      </c>
    </row>
    <row r="174" spans="1:8" s="2" customFormat="1" ht="25.5">
      <c r="A174" s="4">
        <v>13</v>
      </c>
      <c r="B174" s="5"/>
      <c r="C174" s="5" t="s">
        <v>317</v>
      </c>
      <c r="D174" s="36" t="s">
        <v>110</v>
      </c>
      <c r="E174" s="37"/>
      <c r="F174" s="37"/>
      <c r="G174" s="37"/>
      <c r="H174" s="39"/>
    </row>
    <row r="175" spans="1:8" s="2" customFormat="1" ht="25.5">
      <c r="A175" s="4" t="s">
        <v>102</v>
      </c>
      <c r="B175" s="5"/>
      <c r="C175" s="5" t="s">
        <v>317</v>
      </c>
      <c r="D175" s="36" t="s">
        <v>103</v>
      </c>
      <c r="E175" s="37"/>
      <c r="F175" s="37"/>
      <c r="G175" s="37"/>
      <c r="H175" s="39"/>
    </row>
    <row r="176" spans="1:8" s="2" customFormat="1" ht="51">
      <c r="A176" s="6" t="s">
        <v>511</v>
      </c>
      <c r="B176" s="7" t="s">
        <v>318</v>
      </c>
      <c r="C176" s="7" t="s">
        <v>319</v>
      </c>
      <c r="D176" s="7" t="s">
        <v>320</v>
      </c>
      <c r="E176" s="7" t="s">
        <v>7</v>
      </c>
      <c r="F176" s="10">
        <v>87.5</v>
      </c>
      <c r="G176" s="14">
        <v>0</v>
      </c>
      <c r="H176" s="14">
        <f>F176*G176</f>
        <v>0</v>
      </c>
    </row>
    <row r="177" spans="1:8" s="2" customFormat="1" ht="25.5">
      <c r="A177" s="6" t="s">
        <v>482</v>
      </c>
      <c r="B177" s="7"/>
      <c r="C177" s="7" t="s">
        <v>150</v>
      </c>
      <c r="D177" s="7" t="s">
        <v>321</v>
      </c>
      <c r="E177" s="7" t="s">
        <v>7</v>
      </c>
      <c r="F177" s="10">
        <v>1</v>
      </c>
      <c r="G177" s="14">
        <v>0</v>
      </c>
      <c r="H177" s="14">
        <f>F177*G177</f>
        <v>0</v>
      </c>
    </row>
    <row r="178" spans="1:8" s="2" customFormat="1" ht="25.5">
      <c r="A178" s="4" t="s">
        <v>104</v>
      </c>
      <c r="B178" s="5"/>
      <c r="C178" s="5" t="s">
        <v>317</v>
      </c>
      <c r="D178" s="36" t="s">
        <v>105</v>
      </c>
      <c r="E178" s="37"/>
      <c r="F178" s="37"/>
      <c r="G178" s="37"/>
      <c r="H178" s="39"/>
    </row>
    <row r="179" spans="1:8" s="2" customFormat="1" ht="25.5">
      <c r="A179" s="6" t="s">
        <v>512</v>
      </c>
      <c r="B179" s="7" t="s">
        <v>323</v>
      </c>
      <c r="C179" s="7" t="s">
        <v>324</v>
      </c>
      <c r="D179" s="7" t="s">
        <v>325</v>
      </c>
      <c r="E179" s="7" t="s">
        <v>128</v>
      </c>
      <c r="F179" s="10">
        <v>103</v>
      </c>
      <c r="G179" s="14">
        <v>0</v>
      </c>
      <c r="H179" s="14">
        <f>F179*G179</f>
        <v>0</v>
      </c>
    </row>
    <row r="180" spans="1:8" s="2" customFormat="1" ht="25.5">
      <c r="A180" s="6" t="s">
        <v>483</v>
      </c>
      <c r="B180" s="7" t="s">
        <v>323</v>
      </c>
      <c r="C180" s="7" t="s">
        <v>327</v>
      </c>
      <c r="D180" s="7" t="s">
        <v>328</v>
      </c>
      <c r="E180" s="7" t="s">
        <v>128</v>
      </c>
      <c r="F180" s="10">
        <v>14</v>
      </c>
      <c r="G180" s="14">
        <v>0</v>
      </c>
      <c r="H180" s="14">
        <f aca="true" t="shared" si="4" ref="H180:H194">F180*G180</f>
        <v>0</v>
      </c>
    </row>
    <row r="181" spans="1:8" s="2" customFormat="1" ht="25.5">
      <c r="A181" s="6" t="s">
        <v>484</v>
      </c>
      <c r="B181" s="7" t="s">
        <v>323</v>
      </c>
      <c r="C181" s="7" t="s">
        <v>327</v>
      </c>
      <c r="D181" s="7" t="s">
        <v>330</v>
      </c>
      <c r="E181" s="7" t="s">
        <v>128</v>
      </c>
      <c r="F181" s="10">
        <v>13</v>
      </c>
      <c r="G181" s="14">
        <v>0</v>
      </c>
      <c r="H181" s="14">
        <f t="shared" si="4"/>
        <v>0</v>
      </c>
    </row>
    <row r="182" spans="1:8" s="2" customFormat="1" ht="25.5">
      <c r="A182" s="6" t="s">
        <v>485</v>
      </c>
      <c r="B182" s="7" t="s">
        <v>323</v>
      </c>
      <c r="C182" s="7" t="s">
        <v>327</v>
      </c>
      <c r="D182" s="7" t="s">
        <v>332</v>
      </c>
      <c r="E182" s="7" t="s">
        <v>128</v>
      </c>
      <c r="F182" s="10">
        <v>3</v>
      </c>
      <c r="G182" s="14">
        <v>0</v>
      </c>
      <c r="H182" s="14">
        <f t="shared" si="4"/>
        <v>0</v>
      </c>
    </row>
    <row r="183" spans="1:8" s="2" customFormat="1" ht="25.5">
      <c r="A183" s="6" t="s">
        <v>486</v>
      </c>
      <c r="B183" s="7" t="s">
        <v>323</v>
      </c>
      <c r="C183" s="7" t="s">
        <v>327</v>
      </c>
      <c r="D183" s="7" t="s">
        <v>334</v>
      </c>
      <c r="E183" s="7" t="s">
        <v>128</v>
      </c>
      <c r="F183" s="10">
        <v>34</v>
      </c>
      <c r="G183" s="14">
        <v>0</v>
      </c>
      <c r="H183" s="14">
        <f t="shared" si="4"/>
        <v>0</v>
      </c>
    </row>
    <row r="184" spans="1:8" s="2" customFormat="1" ht="25.5">
      <c r="A184" s="6" t="s">
        <v>487</v>
      </c>
      <c r="B184" s="7" t="s">
        <v>323</v>
      </c>
      <c r="C184" s="7" t="s">
        <v>327</v>
      </c>
      <c r="D184" s="7" t="s">
        <v>336</v>
      </c>
      <c r="E184" s="7" t="s">
        <v>128</v>
      </c>
      <c r="F184" s="10">
        <v>2</v>
      </c>
      <c r="G184" s="14">
        <v>0</v>
      </c>
      <c r="H184" s="14">
        <f t="shared" si="4"/>
        <v>0</v>
      </c>
    </row>
    <row r="185" spans="1:8" s="2" customFormat="1" ht="25.5">
      <c r="A185" s="6" t="s">
        <v>322</v>
      </c>
      <c r="B185" s="7" t="s">
        <v>323</v>
      </c>
      <c r="C185" s="7" t="s">
        <v>327</v>
      </c>
      <c r="D185" s="7" t="s">
        <v>338</v>
      </c>
      <c r="E185" s="7" t="s">
        <v>128</v>
      </c>
      <c r="F185" s="10">
        <v>3</v>
      </c>
      <c r="G185" s="14">
        <v>0</v>
      </c>
      <c r="H185" s="14">
        <f t="shared" si="4"/>
        <v>0</v>
      </c>
    </row>
    <row r="186" spans="1:8" s="2" customFormat="1" ht="25.5">
      <c r="A186" s="6" t="s">
        <v>326</v>
      </c>
      <c r="B186" s="7" t="s">
        <v>323</v>
      </c>
      <c r="C186" s="7" t="s">
        <v>327</v>
      </c>
      <c r="D186" s="7" t="s">
        <v>340</v>
      </c>
      <c r="E186" s="7" t="s">
        <v>128</v>
      </c>
      <c r="F186" s="10">
        <v>10</v>
      </c>
      <c r="G186" s="14">
        <v>0</v>
      </c>
      <c r="H186" s="14">
        <f t="shared" si="4"/>
        <v>0</v>
      </c>
    </row>
    <row r="187" spans="1:8" s="2" customFormat="1" ht="25.5">
      <c r="A187" s="6" t="s">
        <v>329</v>
      </c>
      <c r="B187" s="7" t="s">
        <v>323</v>
      </c>
      <c r="C187" s="7" t="s">
        <v>327</v>
      </c>
      <c r="D187" s="7" t="s">
        <v>342</v>
      </c>
      <c r="E187" s="7" t="s">
        <v>128</v>
      </c>
      <c r="F187" s="10">
        <v>5</v>
      </c>
      <c r="G187" s="14">
        <v>0</v>
      </c>
      <c r="H187" s="14">
        <f t="shared" si="4"/>
        <v>0</v>
      </c>
    </row>
    <row r="188" spans="1:8" s="2" customFormat="1" ht="25.5">
      <c r="A188" s="6" t="s">
        <v>331</v>
      </c>
      <c r="B188" s="7" t="s">
        <v>323</v>
      </c>
      <c r="C188" s="7" t="s">
        <v>327</v>
      </c>
      <c r="D188" s="7" t="s">
        <v>344</v>
      </c>
      <c r="E188" s="7" t="s">
        <v>128</v>
      </c>
      <c r="F188" s="10">
        <v>4</v>
      </c>
      <c r="G188" s="14">
        <v>0</v>
      </c>
      <c r="H188" s="14">
        <f t="shared" si="4"/>
        <v>0</v>
      </c>
    </row>
    <row r="189" spans="1:8" s="2" customFormat="1" ht="25.5">
      <c r="A189" s="6" t="s">
        <v>333</v>
      </c>
      <c r="B189" s="7" t="s">
        <v>323</v>
      </c>
      <c r="C189" s="7" t="s">
        <v>327</v>
      </c>
      <c r="D189" s="7" t="s">
        <v>345</v>
      </c>
      <c r="E189" s="7" t="s">
        <v>128</v>
      </c>
      <c r="F189" s="10">
        <v>13</v>
      </c>
      <c r="G189" s="14">
        <v>0</v>
      </c>
      <c r="H189" s="14">
        <f t="shared" si="4"/>
        <v>0</v>
      </c>
    </row>
    <row r="190" spans="1:8" s="2" customFormat="1" ht="25.5">
      <c r="A190" s="6" t="s">
        <v>335</v>
      </c>
      <c r="B190" s="7" t="s">
        <v>323</v>
      </c>
      <c r="C190" s="7" t="s">
        <v>327</v>
      </c>
      <c r="D190" s="7" t="s">
        <v>346</v>
      </c>
      <c r="E190" s="7" t="s">
        <v>128</v>
      </c>
      <c r="F190" s="10">
        <v>32</v>
      </c>
      <c r="G190" s="14">
        <v>0</v>
      </c>
      <c r="H190" s="14">
        <f t="shared" si="4"/>
        <v>0</v>
      </c>
    </row>
    <row r="191" spans="1:8" s="2" customFormat="1" ht="25.5">
      <c r="A191" s="6" t="s">
        <v>337</v>
      </c>
      <c r="B191" s="7" t="s">
        <v>323</v>
      </c>
      <c r="C191" s="7" t="s">
        <v>327</v>
      </c>
      <c r="D191" s="7" t="s">
        <v>347</v>
      </c>
      <c r="E191" s="7" t="s">
        <v>128</v>
      </c>
      <c r="F191" s="10">
        <v>32</v>
      </c>
      <c r="G191" s="14">
        <v>0</v>
      </c>
      <c r="H191" s="14">
        <f t="shared" si="4"/>
        <v>0</v>
      </c>
    </row>
    <row r="192" spans="1:8" s="2" customFormat="1" ht="25.5">
      <c r="A192" s="6" t="s">
        <v>339</v>
      </c>
      <c r="B192" s="7" t="s">
        <v>323</v>
      </c>
      <c r="C192" s="7" t="s">
        <v>327</v>
      </c>
      <c r="D192" s="7" t="s">
        <v>348</v>
      </c>
      <c r="E192" s="7" t="s">
        <v>128</v>
      </c>
      <c r="F192" s="10">
        <v>19</v>
      </c>
      <c r="G192" s="14">
        <v>0</v>
      </c>
      <c r="H192" s="14">
        <f t="shared" si="4"/>
        <v>0</v>
      </c>
    </row>
    <row r="193" spans="1:8" s="2" customFormat="1" ht="25.5">
      <c r="A193" s="6" t="s">
        <v>341</v>
      </c>
      <c r="B193" s="7" t="s">
        <v>323</v>
      </c>
      <c r="C193" s="7" t="s">
        <v>327</v>
      </c>
      <c r="D193" s="7" t="s">
        <v>349</v>
      </c>
      <c r="E193" s="7" t="s">
        <v>128</v>
      </c>
      <c r="F193" s="10">
        <v>1</v>
      </c>
      <c r="G193" s="14">
        <v>0</v>
      </c>
      <c r="H193" s="14">
        <f t="shared" si="4"/>
        <v>0</v>
      </c>
    </row>
    <row r="194" spans="1:8" s="2" customFormat="1" ht="25.5">
      <c r="A194" s="6" t="s">
        <v>343</v>
      </c>
      <c r="B194" s="7" t="s">
        <v>323</v>
      </c>
      <c r="C194" s="7" t="s">
        <v>327</v>
      </c>
      <c r="D194" s="7" t="s">
        <v>350</v>
      </c>
      <c r="E194" s="7" t="s">
        <v>128</v>
      </c>
      <c r="F194" s="10">
        <v>3</v>
      </c>
      <c r="G194" s="14">
        <v>0</v>
      </c>
      <c r="H194" s="14">
        <f t="shared" si="4"/>
        <v>0</v>
      </c>
    </row>
    <row r="195" spans="1:8" s="2" customFormat="1" ht="12.75">
      <c r="A195" s="4" t="s">
        <v>106</v>
      </c>
      <c r="B195" s="5"/>
      <c r="C195" s="5"/>
      <c r="D195" s="36" t="s">
        <v>107</v>
      </c>
      <c r="E195" s="37"/>
      <c r="F195" s="37"/>
      <c r="G195" s="37"/>
      <c r="H195" s="39"/>
    </row>
    <row r="196" spans="1:8" s="2" customFormat="1" ht="25.5">
      <c r="A196" s="6" t="s">
        <v>513</v>
      </c>
      <c r="B196" s="7" t="s">
        <v>351</v>
      </c>
      <c r="C196" s="7" t="s">
        <v>150</v>
      </c>
      <c r="D196" s="7" t="s">
        <v>352</v>
      </c>
      <c r="E196" s="7" t="s">
        <v>14</v>
      </c>
      <c r="F196" s="10">
        <v>22</v>
      </c>
      <c r="G196" s="14">
        <v>0</v>
      </c>
      <c r="H196" s="14">
        <f>F196*G196</f>
        <v>0</v>
      </c>
    </row>
    <row r="197" spans="1:8" s="2" customFormat="1" ht="25.5">
      <c r="A197" s="6" t="s">
        <v>488</v>
      </c>
      <c r="B197" s="7" t="s">
        <v>351</v>
      </c>
      <c r="C197" s="7" t="s">
        <v>353</v>
      </c>
      <c r="D197" s="7" t="s">
        <v>354</v>
      </c>
      <c r="E197" s="7" t="s">
        <v>14</v>
      </c>
      <c r="F197" s="10">
        <v>679</v>
      </c>
      <c r="G197" s="14">
        <v>0</v>
      </c>
      <c r="H197" s="14">
        <f>F197*G197</f>
        <v>0</v>
      </c>
    </row>
    <row r="198" spans="1:8" s="2" customFormat="1" ht="25.5">
      <c r="A198" s="4" t="s">
        <v>108</v>
      </c>
      <c r="B198" s="5"/>
      <c r="C198" s="5" t="s">
        <v>317</v>
      </c>
      <c r="D198" s="36" t="s">
        <v>109</v>
      </c>
      <c r="E198" s="37"/>
      <c r="F198" s="37"/>
      <c r="G198" s="37"/>
      <c r="H198" s="39"/>
    </row>
    <row r="199" spans="1:8" s="2" customFormat="1" ht="51">
      <c r="A199" s="6" t="s">
        <v>514</v>
      </c>
      <c r="B199" s="7" t="s">
        <v>355</v>
      </c>
      <c r="C199" s="7" t="s">
        <v>356</v>
      </c>
      <c r="D199" s="7" t="s">
        <v>357</v>
      </c>
      <c r="E199" s="7" t="s">
        <v>14</v>
      </c>
      <c r="F199" s="10">
        <v>308</v>
      </c>
      <c r="G199" s="14">
        <v>0</v>
      </c>
      <c r="H199" s="14">
        <f>F199*G199</f>
        <v>0</v>
      </c>
    </row>
    <row r="200" spans="1:8" s="2" customFormat="1" ht="12.75">
      <c r="A200" s="36" t="s">
        <v>358</v>
      </c>
      <c r="B200" s="37"/>
      <c r="C200" s="37"/>
      <c r="D200" s="37"/>
      <c r="E200" s="37"/>
      <c r="F200" s="37"/>
      <c r="G200" s="39"/>
      <c r="H200" s="15">
        <f>SUM(H176:H177,H179:H194,H196:H197,H199)</f>
        <v>0</v>
      </c>
    </row>
    <row r="201" spans="1:8" s="2" customFormat="1" ht="12.75">
      <c r="A201" s="4">
        <v>14</v>
      </c>
      <c r="B201" s="5"/>
      <c r="C201" s="5"/>
      <c r="D201" s="36" t="s">
        <v>115</v>
      </c>
      <c r="E201" s="37"/>
      <c r="F201" s="37"/>
      <c r="G201" s="37"/>
      <c r="H201" s="39"/>
    </row>
    <row r="202" spans="1:8" s="2" customFormat="1" ht="12.75">
      <c r="A202" s="4" t="s">
        <v>111</v>
      </c>
      <c r="B202" s="5"/>
      <c r="C202" s="5"/>
      <c r="D202" s="36" t="s">
        <v>112</v>
      </c>
      <c r="E202" s="37"/>
      <c r="F202" s="37"/>
      <c r="G202" s="37"/>
      <c r="H202" s="39"/>
    </row>
    <row r="203" spans="1:8" s="2" customFormat="1" ht="38.25">
      <c r="A203" s="6" t="s">
        <v>515</v>
      </c>
      <c r="B203" s="7" t="s">
        <v>265</v>
      </c>
      <c r="C203" s="7" t="s">
        <v>259</v>
      </c>
      <c r="D203" s="7" t="s">
        <v>359</v>
      </c>
      <c r="E203" s="7" t="s">
        <v>23</v>
      </c>
      <c r="F203" s="10">
        <v>2324.61</v>
      </c>
      <c r="G203" s="14">
        <v>0</v>
      </c>
      <c r="H203" s="14">
        <f aca="true" t="shared" si="5" ref="H203:H208">F203*G203</f>
        <v>0</v>
      </c>
    </row>
    <row r="204" spans="1:8" s="2" customFormat="1" ht="38.25">
      <c r="A204" s="6" t="s">
        <v>489</v>
      </c>
      <c r="B204" s="7" t="s">
        <v>274</v>
      </c>
      <c r="C204" s="7" t="s">
        <v>360</v>
      </c>
      <c r="D204" s="7" t="s">
        <v>361</v>
      </c>
      <c r="E204" s="7" t="s">
        <v>23</v>
      </c>
      <c r="F204" s="10">
        <v>90</v>
      </c>
      <c r="G204" s="14">
        <v>0</v>
      </c>
      <c r="H204" s="14">
        <f t="shared" si="5"/>
        <v>0</v>
      </c>
    </row>
    <row r="205" spans="1:8" s="2" customFormat="1" ht="38.25">
      <c r="A205" s="6" t="s">
        <v>490</v>
      </c>
      <c r="B205" s="7" t="s">
        <v>274</v>
      </c>
      <c r="C205" s="7" t="s">
        <v>362</v>
      </c>
      <c r="D205" s="7" t="s">
        <v>363</v>
      </c>
      <c r="E205" s="7" t="s">
        <v>7</v>
      </c>
      <c r="F205" s="10">
        <v>3603.6</v>
      </c>
      <c r="G205" s="14">
        <v>0</v>
      </c>
      <c r="H205" s="14">
        <f t="shared" si="5"/>
        <v>0</v>
      </c>
    </row>
    <row r="206" spans="1:8" s="2" customFormat="1" ht="38.25">
      <c r="A206" s="6" t="s">
        <v>491</v>
      </c>
      <c r="B206" s="7" t="s">
        <v>274</v>
      </c>
      <c r="C206" s="7" t="s">
        <v>364</v>
      </c>
      <c r="D206" s="7" t="s">
        <v>365</v>
      </c>
      <c r="E206" s="7" t="s">
        <v>23</v>
      </c>
      <c r="F206" s="10">
        <v>1789.98</v>
      </c>
      <c r="G206" s="14">
        <v>0</v>
      </c>
      <c r="H206" s="14">
        <f t="shared" si="5"/>
        <v>0</v>
      </c>
    </row>
    <row r="207" spans="1:8" s="2" customFormat="1" ht="25.5">
      <c r="A207" s="6" t="s">
        <v>492</v>
      </c>
      <c r="B207" s="7" t="s">
        <v>274</v>
      </c>
      <c r="C207" s="7" t="s">
        <v>366</v>
      </c>
      <c r="D207" s="7" t="s">
        <v>367</v>
      </c>
      <c r="E207" s="7" t="s">
        <v>23</v>
      </c>
      <c r="F207" s="10">
        <v>1699.98</v>
      </c>
      <c r="G207" s="14">
        <v>0</v>
      </c>
      <c r="H207" s="14">
        <f t="shared" si="5"/>
        <v>0</v>
      </c>
    </row>
    <row r="208" spans="1:8" s="2" customFormat="1" ht="51">
      <c r="A208" s="6" t="s">
        <v>493</v>
      </c>
      <c r="B208" s="7" t="s">
        <v>274</v>
      </c>
      <c r="C208" s="7" t="s">
        <v>368</v>
      </c>
      <c r="D208" s="7" t="s">
        <v>369</v>
      </c>
      <c r="E208" s="7" t="s">
        <v>23</v>
      </c>
      <c r="F208" s="10">
        <v>1789.98</v>
      </c>
      <c r="G208" s="14">
        <v>0</v>
      </c>
      <c r="H208" s="14">
        <f t="shared" si="5"/>
        <v>0</v>
      </c>
    </row>
    <row r="209" spans="1:8" s="2" customFormat="1" ht="12.75">
      <c r="A209" s="4" t="s">
        <v>113</v>
      </c>
      <c r="B209" s="5"/>
      <c r="C209" s="5"/>
      <c r="D209" s="36" t="s">
        <v>114</v>
      </c>
      <c r="E209" s="37"/>
      <c r="F209" s="37"/>
      <c r="G209" s="37"/>
      <c r="H209" s="39"/>
    </row>
    <row r="210" spans="1:8" s="2" customFormat="1" ht="25.5">
      <c r="A210" s="6" t="s">
        <v>516</v>
      </c>
      <c r="B210" s="7" t="s">
        <v>274</v>
      </c>
      <c r="C210" s="7" t="s">
        <v>275</v>
      </c>
      <c r="D210" s="7" t="s">
        <v>276</v>
      </c>
      <c r="E210" s="7" t="s">
        <v>23</v>
      </c>
      <c r="F210" s="10">
        <v>525.56</v>
      </c>
      <c r="G210" s="14">
        <v>0</v>
      </c>
      <c r="H210" s="14">
        <f>F210*G210</f>
        <v>0</v>
      </c>
    </row>
    <row r="211" spans="1:8" s="2" customFormat="1" ht="63.75">
      <c r="A211" s="6" t="s">
        <v>494</v>
      </c>
      <c r="B211" s="7" t="s">
        <v>274</v>
      </c>
      <c r="C211" s="7" t="s">
        <v>372</v>
      </c>
      <c r="D211" s="7" t="s">
        <v>373</v>
      </c>
      <c r="E211" s="7" t="s">
        <v>23</v>
      </c>
      <c r="F211" s="10">
        <v>11.68</v>
      </c>
      <c r="G211" s="14">
        <v>0</v>
      </c>
      <c r="H211" s="14">
        <f aca="true" t="shared" si="6" ref="H211:H228">F211*G211</f>
        <v>0</v>
      </c>
    </row>
    <row r="212" spans="1:8" s="2" customFormat="1" ht="51">
      <c r="A212" s="6" t="s">
        <v>495</v>
      </c>
      <c r="B212" s="7" t="s">
        <v>274</v>
      </c>
      <c r="C212" s="7" t="s">
        <v>275</v>
      </c>
      <c r="D212" s="7" t="s">
        <v>375</v>
      </c>
      <c r="E212" s="7" t="s">
        <v>23</v>
      </c>
      <c r="F212" s="10">
        <v>4.71</v>
      </c>
      <c r="G212" s="14">
        <v>0</v>
      </c>
      <c r="H212" s="14">
        <f t="shared" si="6"/>
        <v>0</v>
      </c>
    </row>
    <row r="213" spans="1:8" s="2" customFormat="1" ht="38.25">
      <c r="A213" s="6" t="s">
        <v>496</v>
      </c>
      <c r="B213" s="7" t="s">
        <v>274</v>
      </c>
      <c r="C213" s="7" t="s">
        <v>377</v>
      </c>
      <c r="D213" s="7" t="s">
        <v>378</v>
      </c>
      <c r="E213" s="7" t="s">
        <v>128</v>
      </c>
      <c r="F213" s="10">
        <v>37</v>
      </c>
      <c r="G213" s="14">
        <v>0</v>
      </c>
      <c r="H213" s="14">
        <f t="shared" si="6"/>
        <v>0</v>
      </c>
    </row>
    <row r="214" spans="1:8" s="2" customFormat="1" ht="38.25">
      <c r="A214" s="6" t="s">
        <v>497</v>
      </c>
      <c r="B214" s="7" t="s">
        <v>274</v>
      </c>
      <c r="C214" s="7" t="s">
        <v>380</v>
      </c>
      <c r="D214" s="7" t="s">
        <v>381</v>
      </c>
      <c r="E214" s="7" t="s">
        <v>382</v>
      </c>
      <c r="F214" s="10">
        <v>9</v>
      </c>
      <c r="G214" s="14">
        <v>0</v>
      </c>
      <c r="H214" s="14">
        <f t="shared" si="6"/>
        <v>0</v>
      </c>
    </row>
    <row r="215" spans="1:8" s="2" customFormat="1" ht="38.25">
      <c r="A215" s="6" t="s">
        <v>498</v>
      </c>
      <c r="B215" s="7" t="s">
        <v>274</v>
      </c>
      <c r="C215" s="7" t="s">
        <v>384</v>
      </c>
      <c r="D215" s="7" t="s">
        <v>385</v>
      </c>
      <c r="E215" s="7" t="s">
        <v>382</v>
      </c>
      <c r="F215" s="10">
        <v>15</v>
      </c>
      <c r="G215" s="14">
        <v>0</v>
      </c>
      <c r="H215" s="14">
        <f t="shared" si="6"/>
        <v>0</v>
      </c>
    </row>
    <row r="216" spans="1:8" s="2" customFormat="1" ht="25.5">
      <c r="A216" s="6" t="s">
        <v>370</v>
      </c>
      <c r="B216" s="7" t="s">
        <v>274</v>
      </c>
      <c r="C216" s="7" t="s">
        <v>270</v>
      </c>
      <c r="D216" s="7" t="s">
        <v>387</v>
      </c>
      <c r="E216" s="7" t="s">
        <v>3</v>
      </c>
      <c r="F216" s="10">
        <v>1</v>
      </c>
      <c r="G216" s="14">
        <v>0</v>
      </c>
      <c r="H216" s="14">
        <f t="shared" si="6"/>
        <v>0</v>
      </c>
    </row>
    <row r="217" spans="1:8" s="2" customFormat="1" ht="25.5">
      <c r="A217" s="6" t="s">
        <v>371</v>
      </c>
      <c r="B217" s="7" t="s">
        <v>274</v>
      </c>
      <c r="C217" s="7" t="s">
        <v>270</v>
      </c>
      <c r="D217" s="7" t="s">
        <v>389</v>
      </c>
      <c r="E217" s="7" t="s">
        <v>3</v>
      </c>
      <c r="F217" s="10">
        <v>2</v>
      </c>
      <c r="G217" s="14">
        <v>0</v>
      </c>
      <c r="H217" s="14">
        <f t="shared" si="6"/>
        <v>0</v>
      </c>
    </row>
    <row r="218" spans="1:8" s="2" customFormat="1" ht="25.5">
      <c r="A218" s="6" t="s">
        <v>374</v>
      </c>
      <c r="B218" s="7" t="s">
        <v>274</v>
      </c>
      <c r="C218" s="7" t="s">
        <v>270</v>
      </c>
      <c r="D218" s="7" t="s">
        <v>391</v>
      </c>
      <c r="E218" s="7" t="s">
        <v>3</v>
      </c>
      <c r="F218" s="10">
        <v>2</v>
      </c>
      <c r="G218" s="14">
        <v>0</v>
      </c>
      <c r="H218" s="14">
        <f t="shared" si="6"/>
        <v>0</v>
      </c>
    </row>
    <row r="219" spans="1:8" s="2" customFormat="1" ht="25.5">
      <c r="A219" s="6" t="s">
        <v>376</v>
      </c>
      <c r="B219" s="7" t="s">
        <v>274</v>
      </c>
      <c r="C219" s="7" t="s">
        <v>150</v>
      </c>
      <c r="D219" s="7" t="s">
        <v>393</v>
      </c>
      <c r="E219" s="7" t="s">
        <v>14</v>
      </c>
      <c r="F219" s="10">
        <v>46.5</v>
      </c>
      <c r="G219" s="14">
        <v>0</v>
      </c>
      <c r="H219" s="14">
        <f t="shared" si="6"/>
        <v>0</v>
      </c>
    </row>
    <row r="220" spans="1:8" s="2" customFormat="1" ht="38.25">
      <c r="A220" s="6" t="s">
        <v>379</v>
      </c>
      <c r="B220" s="7" t="s">
        <v>274</v>
      </c>
      <c r="C220" s="7" t="s">
        <v>150</v>
      </c>
      <c r="D220" s="7" t="s">
        <v>395</v>
      </c>
      <c r="E220" s="7" t="s">
        <v>14</v>
      </c>
      <c r="F220" s="10">
        <v>31</v>
      </c>
      <c r="G220" s="14">
        <v>0</v>
      </c>
      <c r="H220" s="14">
        <f t="shared" si="6"/>
        <v>0</v>
      </c>
    </row>
    <row r="221" spans="1:8" s="2" customFormat="1" ht="25.5">
      <c r="A221" s="6" t="s">
        <v>383</v>
      </c>
      <c r="B221" s="7" t="s">
        <v>274</v>
      </c>
      <c r="C221" s="7" t="s">
        <v>397</v>
      </c>
      <c r="D221" s="7" t="s">
        <v>398</v>
      </c>
      <c r="E221" s="7" t="s">
        <v>23</v>
      </c>
      <c r="F221" s="10">
        <v>13.95</v>
      </c>
      <c r="G221" s="14">
        <v>0</v>
      </c>
      <c r="H221" s="14">
        <f t="shared" si="6"/>
        <v>0</v>
      </c>
    </row>
    <row r="222" spans="1:8" s="2" customFormat="1" ht="25.5">
      <c r="A222" s="6" t="s">
        <v>386</v>
      </c>
      <c r="B222" s="7" t="s">
        <v>274</v>
      </c>
      <c r="C222" s="7" t="s">
        <v>400</v>
      </c>
      <c r="D222" s="7" t="s">
        <v>401</v>
      </c>
      <c r="E222" s="7" t="s">
        <v>14</v>
      </c>
      <c r="F222" s="10">
        <v>427</v>
      </c>
      <c r="G222" s="14">
        <v>0</v>
      </c>
      <c r="H222" s="14">
        <f t="shared" si="6"/>
        <v>0</v>
      </c>
    </row>
    <row r="223" spans="1:8" s="2" customFormat="1" ht="25.5">
      <c r="A223" s="6" t="s">
        <v>388</v>
      </c>
      <c r="B223" s="7" t="s">
        <v>274</v>
      </c>
      <c r="C223" s="7" t="s">
        <v>397</v>
      </c>
      <c r="D223" s="7" t="s">
        <v>402</v>
      </c>
      <c r="E223" s="7" t="s">
        <v>23</v>
      </c>
      <c r="F223" s="10">
        <v>52.95</v>
      </c>
      <c r="G223" s="14">
        <v>0</v>
      </c>
      <c r="H223" s="14">
        <f t="shared" si="6"/>
        <v>0</v>
      </c>
    </row>
    <row r="224" spans="1:8" s="2" customFormat="1" ht="25.5">
      <c r="A224" s="6" t="s">
        <v>390</v>
      </c>
      <c r="B224" s="7" t="s">
        <v>274</v>
      </c>
      <c r="C224" s="7" t="s">
        <v>403</v>
      </c>
      <c r="D224" s="7" t="s">
        <v>404</v>
      </c>
      <c r="E224" s="7" t="s">
        <v>14</v>
      </c>
      <c r="F224" s="10">
        <v>188</v>
      </c>
      <c r="G224" s="14">
        <v>0</v>
      </c>
      <c r="H224" s="14">
        <f t="shared" si="6"/>
        <v>0</v>
      </c>
    </row>
    <row r="225" spans="1:8" s="2" customFormat="1" ht="25.5">
      <c r="A225" s="6" t="s">
        <v>392</v>
      </c>
      <c r="B225" s="7" t="s">
        <v>274</v>
      </c>
      <c r="C225" s="7" t="s">
        <v>405</v>
      </c>
      <c r="D225" s="7" t="s">
        <v>406</v>
      </c>
      <c r="E225" s="7" t="s">
        <v>14</v>
      </c>
      <c r="F225" s="10">
        <v>363</v>
      </c>
      <c r="G225" s="14">
        <v>0</v>
      </c>
      <c r="H225" s="14">
        <f t="shared" si="6"/>
        <v>0</v>
      </c>
    </row>
    <row r="226" spans="1:8" s="2" customFormat="1" ht="25.5">
      <c r="A226" s="6" t="s">
        <v>394</v>
      </c>
      <c r="B226" s="7" t="s">
        <v>274</v>
      </c>
      <c r="C226" s="7" t="s">
        <v>407</v>
      </c>
      <c r="D226" s="7" t="s">
        <v>408</v>
      </c>
      <c r="E226" s="7" t="s">
        <v>14</v>
      </c>
      <c r="F226" s="10">
        <v>242</v>
      </c>
      <c r="G226" s="14">
        <v>0</v>
      </c>
      <c r="H226" s="14">
        <f t="shared" si="6"/>
        <v>0</v>
      </c>
    </row>
    <row r="227" spans="1:8" s="2" customFormat="1" ht="25.5">
      <c r="A227" s="6" t="s">
        <v>396</v>
      </c>
      <c r="B227" s="7" t="s">
        <v>274</v>
      </c>
      <c r="C227" s="7" t="s">
        <v>407</v>
      </c>
      <c r="D227" s="7" t="s">
        <v>409</v>
      </c>
      <c r="E227" s="7" t="s">
        <v>14</v>
      </c>
      <c r="F227" s="10">
        <v>54</v>
      </c>
      <c r="G227" s="14">
        <v>0</v>
      </c>
      <c r="H227" s="14">
        <f t="shared" si="6"/>
        <v>0</v>
      </c>
    </row>
    <row r="228" spans="1:8" s="2" customFormat="1" ht="25.5">
      <c r="A228" s="6" t="s">
        <v>399</v>
      </c>
      <c r="B228" s="7" t="s">
        <v>274</v>
      </c>
      <c r="C228" s="7" t="s">
        <v>407</v>
      </c>
      <c r="D228" s="7" t="s">
        <v>410</v>
      </c>
      <c r="E228" s="7" t="s">
        <v>14</v>
      </c>
      <c r="F228" s="10">
        <v>98</v>
      </c>
      <c r="G228" s="14">
        <v>0</v>
      </c>
      <c r="H228" s="14">
        <f t="shared" si="6"/>
        <v>0</v>
      </c>
    </row>
    <row r="229" spans="1:8" s="2" customFormat="1" ht="12.75">
      <c r="A229" s="36" t="s">
        <v>411</v>
      </c>
      <c r="B229" s="37"/>
      <c r="C229" s="37"/>
      <c r="D229" s="37"/>
      <c r="E229" s="37"/>
      <c r="F229" s="37"/>
      <c r="G229" s="39"/>
      <c r="H229" s="21">
        <f>SUM(H203:H208,H210:H228)</f>
        <v>0</v>
      </c>
    </row>
    <row r="230" spans="1:8" s="2" customFormat="1" ht="12.75">
      <c r="A230" s="36" t="s">
        <v>412</v>
      </c>
      <c r="B230" s="37"/>
      <c r="C230" s="37"/>
      <c r="D230" s="37"/>
      <c r="E230" s="37"/>
      <c r="F230" s="37"/>
      <c r="G230" s="37"/>
      <c r="H230" s="22">
        <f>SUM(H14,H33,H41,H52,H66,H76,H92,H102,H113,H126,H155,H173,H200,H229)</f>
        <v>0</v>
      </c>
    </row>
    <row r="231" spans="1:8" s="2" customFormat="1" ht="12.75">
      <c r="A231" s="36" t="s">
        <v>116</v>
      </c>
      <c r="B231" s="37"/>
      <c r="C231" s="37"/>
      <c r="D231" s="37"/>
      <c r="E231" s="37"/>
      <c r="F231" s="37"/>
      <c r="G231" s="37"/>
      <c r="H231" s="23">
        <f>H230*23%</f>
        <v>0</v>
      </c>
    </row>
    <row r="232" spans="1:8" s="2" customFormat="1" ht="12.75">
      <c r="A232" s="36" t="s">
        <v>413</v>
      </c>
      <c r="B232" s="37"/>
      <c r="C232" s="37"/>
      <c r="D232" s="37"/>
      <c r="E232" s="37"/>
      <c r="F232" s="37"/>
      <c r="G232" s="37"/>
      <c r="H232" s="23">
        <f>H230+H231</f>
        <v>0</v>
      </c>
    </row>
    <row r="233" s="2" customFormat="1" ht="12.75">
      <c r="F233" s="11"/>
    </row>
    <row r="234" spans="1:6" s="2" customFormat="1" ht="12.75">
      <c r="A234" s="8"/>
      <c r="F234" s="11"/>
    </row>
    <row r="235" spans="2:8" s="1" customFormat="1" ht="53.25" customHeight="1">
      <c r="B235" s="33" t="s">
        <v>529</v>
      </c>
      <c r="F235" s="35" t="s">
        <v>530</v>
      </c>
      <c r="G235" s="35"/>
      <c r="H235" s="35"/>
    </row>
    <row r="236" s="1" customFormat="1" ht="15">
      <c r="F236" s="9"/>
    </row>
    <row r="237" s="1" customFormat="1" ht="15">
      <c r="F237" s="9"/>
    </row>
  </sheetData>
  <sheetProtection/>
  <mergeCells count="87">
    <mergeCell ref="D5:H5"/>
    <mergeCell ref="D6:H6"/>
    <mergeCell ref="A14:G14"/>
    <mergeCell ref="D15:H15"/>
    <mergeCell ref="D16:H16"/>
    <mergeCell ref="D18:H18"/>
    <mergeCell ref="D20:H20"/>
    <mergeCell ref="D25:H25"/>
    <mergeCell ref="D27:H27"/>
    <mergeCell ref="A33:G33"/>
    <mergeCell ref="D34:H34"/>
    <mergeCell ref="D35:H35"/>
    <mergeCell ref="D37:H37"/>
    <mergeCell ref="D39:H39"/>
    <mergeCell ref="A41:G41"/>
    <mergeCell ref="D42:H42"/>
    <mergeCell ref="D43:H43"/>
    <mergeCell ref="D49:H49"/>
    <mergeCell ref="A52:G52"/>
    <mergeCell ref="D53:H53"/>
    <mergeCell ref="D54:H54"/>
    <mergeCell ref="D56:H56"/>
    <mergeCell ref="D58:H58"/>
    <mergeCell ref="D60:H60"/>
    <mergeCell ref="D62:H62"/>
    <mergeCell ref="D64:H64"/>
    <mergeCell ref="A66:G66"/>
    <mergeCell ref="D67:H67"/>
    <mergeCell ref="D68:H68"/>
    <mergeCell ref="D70:H70"/>
    <mergeCell ref="D72:H72"/>
    <mergeCell ref="D74:H74"/>
    <mergeCell ref="A76:G76"/>
    <mergeCell ref="D77:H77"/>
    <mergeCell ref="D78:H78"/>
    <mergeCell ref="D80:H80"/>
    <mergeCell ref="D82:H82"/>
    <mergeCell ref="D84:H84"/>
    <mergeCell ref="D86:H86"/>
    <mergeCell ref="D88:H88"/>
    <mergeCell ref="D90:H90"/>
    <mergeCell ref="A92:G92"/>
    <mergeCell ref="D93:H93"/>
    <mergeCell ref="D94:H94"/>
    <mergeCell ref="D96:H96"/>
    <mergeCell ref="D98:H98"/>
    <mergeCell ref="D100:H100"/>
    <mergeCell ref="A102:G102"/>
    <mergeCell ref="D103:H103"/>
    <mergeCell ref="D104:H104"/>
    <mergeCell ref="D106:H106"/>
    <mergeCell ref="D108:H108"/>
    <mergeCell ref="D111:H111"/>
    <mergeCell ref="A113:G113"/>
    <mergeCell ref="D114:H114"/>
    <mergeCell ref="D115:H115"/>
    <mergeCell ref="D123:H123"/>
    <mergeCell ref="A126:G126"/>
    <mergeCell ref="D127:H127"/>
    <mergeCell ref="A173:G173"/>
    <mergeCell ref="D128:H128"/>
    <mergeCell ref="D133:H133"/>
    <mergeCell ref="D138:H138"/>
    <mergeCell ref="D145:H145"/>
    <mergeCell ref="A155:G155"/>
    <mergeCell ref="D156:H156"/>
    <mergeCell ref="D175:H175"/>
    <mergeCell ref="D178:H178"/>
    <mergeCell ref="D195:H195"/>
    <mergeCell ref="D198:H198"/>
    <mergeCell ref="D174:H174"/>
    <mergeCell ref="A200:G200"/>
    <mergeCell ref="D157:H157"/>
    <mergeCell ref="D159:H159"/>
    <mergeCell ref="D163:H163"/>
    <mergeCell ref="D165:H165"/>
    <mergeCell ref="D171:H171"/>
    <mergeCell ref="F235:H235"/>
    <mergeCell ref="A232:G232"/>
    <mergeCell ref="A2:H2"/>
    <mergeCell ref="D201:H201"/>
    <mergeCell ref="D202:H202"/>
    <mergeCell ref="D209:H209"/>
    <mergeCell ref="A229:G229"/>
    <mergeCell ref="A3:H3"/>
    <mergeCell ref="A230:G230"/>
    <mergeCell ref="A231:G231"/>
  </mergeCells>
  <printOptions/>
  <pageMargins left="0.35433070866141736" right="0.35433070866141736" top="0.3937007874015748" bottom="0.3937007874015748" header="0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 1239K- droga- Etap II.KST</dc:title>
  <dc:subject/>
  <dc:creator>adam</dc:creator>
  <cp:keywords/>
  <dc:description/>
  <cp:lastModifiedBy>Marcint</cp:lastModifiedBy>
  <cp:lastPrinted>2023-06-28T06:49:25Z</cp:lastPrinted>
  <dcterms:created xsi:type="dcterms:W3CDTF">2021-08-25T09:14:49Z</dcterms:created>
  <dcterms:modified xsi:type="dcterms:W3CDTF">2023-06-30T07:18:38Z</dcterms:modified>
  <cp:category/>
  <cp:version/>
  <cp:contentType/>
  <cp:contentStatus/>
</cp:coreProperties>
</file>